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産業連関表\01_産業連関分析\□公表用簡易分析ツール\H27\20250217_消費転換係数更新2022～2024\"/>
    </mc:Choice>
  </mc:AlternateContent>
  <bookViews>
    <workbookView xWindow="0" yWindow="0" windowWidth="28800" windowHeight="11985" tabRatio="871"/>
  </bookViews>
  <sheets>
    <sheet name="利用上の注意" sheetId="3" r:id="rId1"/>
    <sheet name="使い方" sheetId="9" r:id="rId2"/>
    <sheet name="入力・分析シート" sheetId="1" r:id="rId3"/>
    <sheet name="分析結果" sheetId="2" r:id="rId4"/>
    <sheet name="生産者価格評価表" sheetId="10" r:id="rId5"/>
    <sheet name="投入係数表" sheetId="11" r:id="rId6"/>
    <sheet name="逆行列係数表(I-(I-M)A)^-1" sheetId="12" r:id="rId7"/>
    <sheet name="雇用表(102部門）" sheetId="13" r:id="rId8"/>
    <sheet name="消費転換係数" sheetId="8" r:id="rId9"/>
  </sheets>
  <externalReferences>
    <externalReference r:id="rId10"/>
  </externalReferences>
  <definedNames>
    <definedName name="_xlnm.Print_Area" localSheetId="6">'逆行列係数表(I-(I-M)A)^-1'!$A$1:$CZ$106</definedName>
    <definedName name="_xlnm.Print_Area" localSheetId="7">'雇用表(102部門）'!$A$1:$N$109</definedName>
    <definedName name="_xlnm.Print_Area" localSheetId="1">使い方!$A$1:$X$172</definedName>
    <definedName name="_xlnm.Print_Area" localSheetId="4">生産者価格評価表!$A$1:$DO$115</definedName>
    <definedName name="_xlnm.Print_Area" localSheetId="5">投入係数表!$A$1:$CZ$115</definedName>
    <definedName name="_xlnm.Print_Area" localSheetId="3">分析結果!$A$1:$AM$216</definedName>
    <definedName name="_xlnm.Print_Area" localSheetId="0">利用上の注意!$A$1:$Z$75</definedName>
    <definedName name="消費転換係数">消費転換係数!$C$9:$C$10</definedName>
  </definedNames>
  <calcPr calcId="162913"/>
</workbook>
</file>

<file path=xl/calcChain.xml><?xml version="1.0" encoding="utf-8"?>
<calcChain xmlns="http://schemas.openxmlformats.org/spreadsheetml/2006/main">
  <c r="A24" i="9" l="1"/>
  <c r="F23" i="8" l="1"/>
  <c r="G23" i="8" s="1"/>
  <c r="F22" i="8" l="1"/>
  <c r="G22" i="8" s="1"/>
  <c r="F21" i="8" l="1"/>
  <c r="G21" i="8" s="1"/>
  <c r="A27" i="9" l="1"/>
  <c r="F20" i="8"/>
  <c r="G20" i="8"/>
  <c r="G19" i="8" l="1"/>
  <c r="G18" i="8"/>
  <c r="F19" i="8"/>
  <c r="F18" i="8" l="1"/>
  <c r="F17" i="8" l="1"/>
  <c r="F16" i="8" l="1"/>
  <c r="F15" i="8"/>
  <c r="G17" i="8" s="1"/>
  <c r="F14" i="8"/>
  <c r="G16" i="8" s="1"/>
  <c r="F13" i="8"/>
  <c r="F12" i="8"/>
  <c r="F11" i="8"/>
  <c r="G13" i="8" s="1"/>
  <c r="F10" i="8"/>
  <c r="G12" i="8" s="1"/>
  <c r="F9" i="8"/>
  <c r="F8" i="8"/>
  <c r="G10" i="8" l="1"/>
  <c r="G14" i="8"/>
  <c r="G11" i="8"/>
  <c r="G15" i="8"/>
  <c r="T117" i="1"/>
  <c r="R117" i="1"/>
  <c r="T116" i="1"/>
  <c r="R116" i="1"/>
  <c r="T115" i="1"/>
  <c r="R115" i="1"/>
  <c r="T114" i="1"/>
  <c r="R114" i="1"/>
  <c r="T113" i="1"/>
  <c r="R113" i="1"/>
  <c r="T112" i="1"/>
  <c r="R112" i="1"/>
  <c r="T111" i="1"/>
  <c r="R111" i="1"/>
  <c r="T110" i="1"/>
  <c r="R110" i="1"/>
  <c r="T109" i="1"/>
  <c r="R109" i="1"/>
  <c r="T108" i="1"/>
  <c r="R108" i="1"/>
  <c r="T107" i="1"/>
  <c r="R107" i="1"/>
  <c r="T106" i="1"/>
  <c r="R106" i="1"/>
  <c r="T105" i="1"/>
  <c r="R105" i="1"/>
  <c r="T104" i="1"/>
  <c r="R104" i="1"/>
  <c r="T103" i="1"/>
  <c r="R103" i="1"/>
  <c r="T102" i="1"/>
  <c r="R102" i="1"/>
  <c r="T101" i="1"/>
  <c r="R101" i="1"/>
  <c r="T100" i="1"/>
  <c r="R100" i="1"/>
  <c r="T99" i="1"/>
  <c r="R99" i="1"/>
  <c r="T98" i="1"/>
  <c r="R98" i="1"/>
  <c r="T97" i="1"/>
  <c r="R97" i="1"/>
  <c r="T96" i="1"/>
  <c r="R96" i="1"/>
  <c r="T95" i="1"/>
  <c r="R95" i="1"/>
  <c r="T94" i="1"/>
  <c r="R94" i="1"/>
  <c r="T93" i="1"/>
  <c r="R93" i="1"/>
  <c r="T92" i="1"/>
  <c r="R92" i="1"/>
  <c r="T91" i="1"/>
  <c r="R91" i="1"/>
  <c r="T90" i="1"/>
  <c r="R90" i="1"/>
  <c r="T89" i="1"/>
  <c r="R89" i="1"/>
  <c r="T88" i="1"/>
  <c r="R88" i="1"/>
  <c r="T87" i="1"/>
  <c r="R87" i="1"/>
  <c r="T86" i="1"/>
  <c r="R86" i="1"/>
  <c r="T85" i="1"/>
  <c r="R85" i="1"/>
  <c r="T84" i="1"/>
  <c r="R84" i="1"/>
  <c r="T83" i="1"/>
  <c r="R83" i="1"/>
  <c r="T82" i="1"/>
  <c r="R82" i="1"/>
  <c r="T81" i="1"/>
  <c r="R81" i="1"/>
  <c r="T80" i="1"/>
  <c r="R80" i="1"/>
  <c r="T79" i="1"/>
  <c r="R79" i="1"/>
  <c r="T78" i="1"/>
  <c r="R78" i="1"/>
  <c r="T77" i="1"/>
  <c r="R77" i="1"/>
  <c r="T76" i="1"/>
  <c r="R76" i="1"/>
  <c r="T75" i="1"/>
  <c r="R75" i="1"/>
  <c r="T74" i="1"/>
  <c r="R74" i="1"/>
  <c r="T73" i="1"/>
  <c r="R73" i="1"/>
  <c r="T72" i="1"/>
  <c r="R72" i="1"/>
  <c r="T71" i="1"/>
  <c r="R71" i="1"/>
  <c r="T70" i="1"/>
  <c r="R70" i="1"/>
  <c r="T69" i="1"/>
  <c r="R69" i="1"/>
  <c r="T68" i="1"/>
  <c r="R68" i="1"/>
  <c r="T67" i="1"/>
  <c r="R67" i="1"/>
  <c r="T66" i="1"/>
  <c r="R66" i="1"/>
  <c r="T65" i="1"/>
  <c r="R65" i="1"/>
  <c r="T64" i="1"/>
  <c r="R64" i="1"/>
  <c r="T63" i="1"/>
  <c r="R63" i="1"/>
  <c r="T62" i="1"/>
  <c r="R62" i="1"/>
  <c r="T61" i="1"/>
  <c r="R61" i="1"/>
  <c r="T60" i="1"/>
  <c r="R60" i="1"/>
  <c r="T59" i="1"/>
  <c r="R59" i="1"/>
  <c r="T58" i="1"/>
  <c r="R58" i="1"/>
  <c r="T57" i="1"/>
  <c r="R57" i="1"/>
  <c r="T56" i="1"/>
  <c r="R56" i="1"/>
  <c r="T55" i="1"/>
  <c r="R55" i="1"/>
  <c r="T54" i="1"/>
  <c r="R54" i="1"/>
  <c r="T53" i="1"/>
  <c r="R53" i="1"/>
  <c r="T52" i="1"/>
  <c r="R52" i="1"/>
  <c r="T51" i="1"/>
  <c r="R51" i="1"/>
  <c r="T50" i="1"/>
  <c r="R50" i="1"/>
  <c r="T49" i="1"/>
  <c r="R49" i="1"/>
  <c r="T48" i="1"/>
  <c r="R48" i="1"/>
  <c r="T47" i="1"/>
  <c r="R47" i="1"/>
  <c r="T46" i="1"/>
  <c r="R46" i="1"/>
  <c r="T45" i="1"/>
  <c r="R45" i="1"/>
  <c r="T44" i="1"/>
  <c r="R44" i="1"/>
  <c r="T43" i="1"/>
  <c r="R43" i="1"/>
  <c r="T42" i="1"/>
  <c r="R42" i="1"/>
  <c r="T41" i="1"/>
  <c r="R41" i="1"/>
  <c r="T40" i="1"/>
  <c r="R40" i="1"/>
  <c r="T39" i="1"/>
  <c r="R39" i="1"/>
  <c r="T38" i="1"/>
  <c r="R38" i="1"/>
  <c r="T37" i="1"/>
  <c r="R37" i="1"/>
  <c r="T36" i="1"/>
  <c r="R36" i="1"/>
  <c r="T35" i="1"/>
  <c r="R35" i="1"/>
  <c r="T34" i="1"/>
  <c r="R34" i="1"/>
  <c r="T33" i="1"/>
  <c r="R33" i="1"/>
  <c r="T32" i="1"/>
  <c r="R32" i="1"/>
  <c r="T31" i="1"/>
  <c r="R31" i="1"/>
  <c r="T30" i="1"/>
  <c r="R30" i="1"/>
  <c r="T29" i="1"/>
  <c r="R29" i="1"/>
  <c r="T28" i="1"/>
  <c r="R28" i="1"/>
  <c r="T27" i="1"/>
  <c r="R27" i="1"/>
  <c r="T26" i="1"/>
  <c r="R26" i="1"/>
  <c r="T25" i="1"/>
  <c r="R25" i="1"/>
  <c r="T24" i="1"/>
  <c r="R24" i="1"/>
  <c r="T23" i="1"/>
  <c r="R23" i="1"/>
  <c r="T22" i="1"/>
  <c r="R22" i="1"/>
  <c r="T21" i="1"/>
  <c r="R21" i="1"/>
  <c r="T20" i="1"/>
  <c r="R20" i="1"/>
  <c r="T19" i="1"/>
  <c r="R19" i="1"/>
  <c r="T18" i="1"/>
  <c r="R18" i="1"/>
  <c r="T17" i="1"/>
  <c r="R17" i="1"/>
  <c r="T16" i="1"/>
  <c r="R16" i="1"/>
  <c r="H117" i="1" l="1"/>
  <c r="H116" i="1"/>
  <c r="H115" i="1"/>
  <c r="H114" i="1"/>
  <c r="H113" i="1"/>
  <c r="H112" i="1"/>
  <c r="H111" i="1"/>
  <c r="H110" i="1"/>
  <c r="H109" i="1"/>
  <c r="H108" i="1"/>
  <c r="H107" i="1"/>
  <c r="H106" i="1"/>
  <c r="H105" i="1"/>
  <c r="H104" i="1"/>
  <c r="H103" i="1"/>
  <c r="H102" i="1"/>
  <c r="H101" i="1"/>
  <c r="H100" i="1"/>
  <c r="H99" i="1"/>
  <c r="H98" i="1"/>
  <c r="H97" i="1"/>
  <c r="H96" i="1"/>
  <c r="H95" i="1"/>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F117" i="1"/>
  <c r="F116" i="1"/>
  <c r="F115" i="1"/>
  <c r="F114" i="1"/>
  <c r="F113" i="1"/>
  <c r="F112" i="1"/>
  <c r="F111" i="1"/>
  <c r="F110" i="1"/>
  <c r="F109" i="1"/>
  <c r="F108" i="1"/>
  <c r="F107" i="1"/>
  <c r="F106" i="1"/>
  <c r="F105" i="1"/>
  <c r="F104" i="1"/>
  <c r="F103" i="1"/>
  <c r="F102" i="1"/>
  <c r="F101" i="1"/>
  <c r="F100" i="1"/>
  <c r="F99" i="1"/>
  <c r="F98" i="1"/>
  <c r="F97" i="1"/>
  <c r="F96" i="1"/>
  <c r="F95" i="1"/>
  <c r="F94" i="1"/>
  <c r="F93" i="1"/>
  <c r="F92" i="1"/>
  <c r="F91" i="1"/>
  <c r="F90" i="1"/>
  <c r="F89" i="1"/>
  <c r="F88" i="1"/>
  <c r="F87" i="1"/>
  <c r="F86" i="1"/>
  <c r="F85" i="1"/>
  <c r="F84" i="1"/>
  <c r="F83" i="1"/>
  <c r="F82" i="1"/>
  <c r="F81" i="1"/>
  <c r="F80" i="1"/>
  <c r="F79" i="1"/>
  <c r="F78" i="1"/>
  <c r="F77" i="1"/>
  <c r="F76" i="1"/>
  <c r="F75" i="1"/>
  <c r="F74" i="1"/>
  <c r="F73" i="1"/>
  <c r="F72" i="1"/>
  <c r="F71" i="1"/>
  <c r="F70" i="1"/>
  <c r="F69" i="1"/>
  <c r="F68" i="1"/>
  <c r="F67" i="1"/>
  <c r="F66" i="1"/>
  <c r="F65" i="1"/>
  <c r="F64" i="1"/>
  <c r="F63" i="1"/>
  <c r="F62" i="1"/>
  <c r="F61" i="1"/>
  <c r="F60" i="1"/>
  <c r="F59"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6" i="1"/>
  <c r="D115" i="1"/>
  <c r="E115" i="1" s="1"/>
  <c r="D111" i="1"/>
  <c r="E111" i="1" s="1"/>
  <c r="D107" i="1"/>
  <c r="E107" i="1" s="1"/>
  <c r="D103" i="1"/>
  <c r="E103" i="1" s="1"/>
  <c r="D99" i="1"/>
  <c r="E99" i="1" s="1"/>
  <c r="D95" i="1"/>
  <c r="E95" i="1" s="1"/>
  <c r="D91" i="1"/>
  <c r="E91" i="1" s="1"/>
  <c r="D87" i="1"/>
  <c r="E87" i="1" s="1"/>
  <c r="D83" i="1"/>
  <c r="E83" i="1" s="1"/>
  <c r="D79" i="1"/>
  <c r="E79" i="1" s="1"/>
  <c r="D75" i="1"/>
  <c r="E75" i="1" s="1"/>
  <c r="D71" i="1"/>
  <c r="E71" i="1" s="1"/>
  <c r="D67" i="1"/>
  <c r="E67" i="1" s="1"/>
  <c r="D63" i="1"/>
  <c r="E63" i="1" s="1"/>
  <c r="D59" i="1"/>
  <c r="E59" i="1" s="1"/>
  <c r="D55" i="1"/>
  <c r="E55" i="1" s="1"/>
  <c r="D51" i="1"/>
  <c r="E51" i="1" s="1"/>
  <c r="D47" i="1"/>
  <c r="E47" i="1" s="1"/>
  <c r="D43" i="1"/>
  <c r="E43" i="1" s="1"/>
  <c r="D39" i="1"/>
  <c r="E39" i="1" s="1"/>
  <c r="D35" i="1"/>
  <c r="E35" i="1" s="1"/>
  <c r="D31" i="1"/>
  <c r="E31" i="1" s="1"/>
  <c r="D27" i="1"/>
  <c r="E27" i="1" s="1"/>
  <c r="D23" i="1"/>
  <c r="E23" i="1" s="1"/>
  <c r="D19" i="1"/>
  <c r="E19" i="1" s="1"/>
  <c r="Y118" i="1"/>
  <c r="Y117" i="1"/>
  <c r="Y116" i="1"/>
  <c r="D116" i="1"/>
  <c r="E116" i="1" s="1"/>
  <c r="Y115" i="1"/>
  <c r="Y114" i="1"/>
  <c r="Y113" i="1"/>
  <c r="Y112" i="1"/>
  <c r="Y111" i="1"/>
  <c r="Y110" i="1"/>
  <c r="Y109" i="1"/>
  <c r="D109" i="1"/>
  <c r="E109" i="1" s="1"/>
  <c r="Y108" i="1"/>
  <c r="D108" i="1"/>
  <c r="E108" i="1" s="1"/>
  <c r="Y107" i="1"/>
  <c r="Y106" i="1"/>
  <c r="Y105" i="1"/>
  <c r="D105" i="1"/>
  <c r="E105" i="1" s="1"/>
  <c r="Y104" i="1"/>
  <c r="Y103" i="1"/>
  <c r="Y102" i="1"/>
  <c r="Y101" i="1"/>
  <c r="Y100" i="1"/>
  <c r="Y99" i="1"/>
  <c r="Y98" i="1"/>
  <c r="Y97" i="1"/>
  <c r="D97" i="1"/>
  <c r="E97" i="1" s="1"/>
  <c r="Y96" i="1"/>
  <c r="Y95" i="1"/>
  <c r="Y94" i="1"/>
  <c r="Y93" i="1"/>
  <c r="D93" i="1"/>
  <c r="E93" i="1" s="1"/>
  <c r="Y92" i="1"/>
  <c r="Y91" i="1"/>
  <c r="Y90" i="1"/>
  <c r="Y89" i="1"/>
  <c r="Y88" i="1"/>
  <c r="Y87" i="1"/>
  <c r="Y86" i="1"/>
  <c r="Y85" i="1"/>
  <c r="D85" i="1"/>
  <c r="E85" i="1" s="1"/>
  <c r="Y84" i="1"/>
  <c r="Y83" i="1"/>
  <c r="Y82" i="1"/>
  <c r="Y81" i="1"/>
  <c r="Y80" i="1"/>
  <c r="D80" i="1"/>
  <c r="E80" i="1" s="1"/>
  <c r="Y79" i="1"/>
  <c r="Y78" i="1"/>
  <c r="Y77" i="1"/>
  <c r="D77" i="1"/>
  <c r="E77" i="1" s="1"/>
  <c r="Y76" i="1"/>
  <c r="Y75" i="1"/>
  <c r="Y74" i="1"/>
  <c r="Y73" i="1"/>
  <c r="Y72" i="1"/>
  <c r="D72" i="1"/>
  <c r="E72" i="1" s="1"/>
  <c r="Y71" i="1"/>
  <c r="Y70" i="1"/>
  <c r="Y69" i="1"/>
  <c r="D69" i="1"/>
  <c r="E69" i="1" s="1"/>
  <c r="Y68" i="1"/>
  <c r="Y67" i="1"/>
  <c r="Y66" i="1"/>
  <c r="Y65" i="1"/>
  <c r="Y64" i="1"/>
  <c r="D64" i="1"/>
  <c r="E64" i="1" s="1"/>
  <c r="Y63" i="1"/>
  <c r="Y62" i="1"/>
  <c r="Y61" i="1"/>
  <c r="Y60" i="1"/>
  <c r="Y59" i="1"/>
  <c r="Y58" i="1"/>
  <c r="Y57" i="1"/>
  <c r="Y56" i="1"/>
  <c r="D56" i="1"/>
  <c r="E56" i="1" s="1"/>
  <c r="Y55" i="1"/>
  <c r="Y54" i="1"/>
  <c r="Y53" i="1"/>
  <c r="Y52" i="1"/>
  <c r="Y51" i="1"/>
  <c r="Y50" i="1"/>
  <c r="Y49" i="1"/>
  <c r="D49" i="1"/>
  <c r="E49" i="1" s="1"/>
  <c r="Y48" i="1"/>
  <c r="Y47" i="1"/>
  <c r="Y46" i="1"/>
  <c r="Y45" i="1"/>
  <c r="Y44" i="1"/>
  <c r="Y43" i="1"/>
  <c r="Y42" i="1"/>
  <c r="Y41" i="1"/>
  <c r="D41" i="1"/>
  <c r="E41" i="1" s="1"/>
  <c r="Y40" i="1"/>
  <c r="D40" i="1"/>
  <c r="E40" i="1" s="1"/>
  <c r="Y39" i="1"/>
  <c r="Y38" i="1"/>
  <c r="Y37" i="1"/>
  <c r="D37" i="1"/>
  <c r="E37" i="1" s="1"/>
  <c r="Y36" i="1"/>
  <c r="Y35" i="1"/>
  <c r="Y34" i="1"/>
  <c r="Y33" i="1"/>
  <c r="D33" i="1"/>
  <c r="E33" i="1" s="1"/>
  <c r="Y32" i="1"/>
  <c r="D32" i="1"/>
  <c r="E32" i="1" s="1"/>
  <c r="Y31" i="1"/>
  <c r="Y30" i="1"/>
  <c r="Y29" i="1"/>
  <c r="D29" i="1"/>
  <c r="E29" i="1" s="1"/>
  <c r="Y28" i="1"/>
  <c r="Y27" i="1"/>
  <c r="Y26" i="1"/>
  <c r="Y25" i="1"/>
  <c r="Y24" i="1"/>
  <c r="Y23" i="1"/>
  <c r="Y22" i="1"/>
  <c r="Y21" i="1"/>
  <c r="D21" i="1"/>
  <c r="E21" i="1" s="1"/>
  <c r="Y20" i="1"/>
  <c r="Y19" i="1"/>
  <c r="Y18" i="1"/>
  <c r="Y17" i="1"/>
  <c r="Y16" i="1"/>
  <c r="AA16" i="1" l="1"/>
  <c r="L16" i="1"/>
  <c r="D16" i="1"/>
  <c r="E16" i="1" s="1"/>
  <c r="L17" i="1"/>
  <c r="AA17" i="1"/>
  <c r="L25" i="1"/>
  <c r="AA25" i="1"/>
  <c r="L45" i="1"/>
  <c r="AA45" i="1"/>
  <c r="L53" i="1"/>
  <c r="AA53" i="1"/>
  <c r="L57" i="1"/>
  <c r="AA57" i="1"/>
  <c r="L61" i="1"/>
  <c r="AA61" i="1"/>
  <c r="L65" i="1"/>
  <c r="AA65" i="1"/>
  <c r="L73" i="1"/>
  <c r="AA73" i="1"/>
  <c r="L81" i="1"/>
  <c r="AA81" i="1"/>
  <c r="L89" i="1"/>
  <c r="AA89" i="1"/>
  <c r="L101" i="1"/>
  <c r="AA101" i="1"/>
  <c r="L113" i="1"/>
  <c r="AA113" i="1"/>
  <c r="L117" i="1"/>
  <c r="AA117" i="1"/>
  <c r="AA20" i="1"/>
  <c r="L20" i="1"/>
  <c r="AA24" i="1"/>
  <c r="L24" i="1"/>
  <c r="AA28" i="1"/>
  <c r="L28" i="1"/>
  <c r="AA48" i="1"/>
  <c r="L48" i="1"/>
  <c r="AA76" i="1"/>
  <c r="L76" i="1"/>
  <c r="AA84" i="1"/>
  <c r="L84" i="1"/>
  <c r="AA92" i="1"/>
  <c r="L92" i="1"/>
  <c r="AA96" i="1"/>
  <c r="L96" i="1"/>
  <c r="AA100" i="1"/>
  <c r="L100" i="1"/>
  <c r="D24" i="1"/>
  <c r="E24" i="1" s="1"/>
  <c r="G24" i="1" s="1"/>
  <c r="D48" i="1"/>
  <c r="E48" i="1" s="1"/>
  <c r="I48" i="1" s="1"/>
  <c r="D84" i="1"/>
  <c r="E84" i="1" s="1"/>
  <c r="D92" i="1"/>
  <c r="E92" i="1" s="1"/>
  <c r="I92" i="1" s="1"/>
  <c r="D100" i="1"/>
  <c r="E100" i="1" s="1"/>
  <c r="I100" i="1" s="1"/>
  <c r="AA19" i="1"/>
  <c r="L19" i="1"/>
  <c r="AA23" i="1"/>
  <c r="L23" i="1"/>
  <c r="AA27" i="1"/>
  <c r="L27" i="1"/>
  <c r="AA31" i="1"/>
  <c r="L31" i="1"/>
  <c r="AA35" i="1"/>
  <c r="L35" i="1"/>
  <c r="AA39" i="1"/>
  <c r="L39" i="1"/>
  <c r="AA43" i="1"/>
  <c r="L43" i="1"/>
  <c r="AA47" i="1"/>
  <c r="L47" i="1"/>
  <c r="AA51" i="1"/>
  <c r="L51" i="1"/>
  <c r="AA55" i="1"/>
  <c r="L55" i="1"/>
  <c r="AA59" i="1"/>
  <c r="L59" i="1"/>
  <c r="AA63" i="1"/>
  <c r="L63" i="1"/>
  <c r="AA67" i="1"/>
  <c r="L67" i="1"/>
  <c r="AA71" i="1"/>
  <c r="L71" i="1"/>
  <c r="AA75" i="1"/>
  <c r="L75" i="1"/>
  <c r="AA79" i="1"/>
  <c r="L79" i="1"/>
  <c r="AA83" i="1"/>
  <c r="L83" i="1"/>
  <c r="AA87" i="1"/>
  <c r="L87" i="1"/>
  <c r="AA91" i="1"/>
  <c r="L91" i="1"/>
  <c r="AA95" i="1"/>
  <c r="L95" i="1"/>
  <c r="AA99" i="1"/>
  <c r="L99" i="1"/>
  <c r="AA103" i="1"/>
  <c r="L103" i="1"/>
  <c r="AA107" i="1"/>
  <c r="L107" i="1"/>
  <c r="AA111" i="1"/>
  <c r="L111" i="1"/>
  <c r="AA115" i="1"/>
  <c r="L115" i="1"/>
  <c r="D17" i="1"/>
  <c r="E17" i="1" s="1"/>
  <c r="G17" i="1" s="1"/>
  <c r="D25" i="1"/>
  <c r="E25" i="1" s="1"/>
  <c r="I25" i="1" s="1"/>
  <c r="D45" i="1"/>
  <c r="E45" i="1" s="1"/>
  <c r="G45" i="1" s="1"/>
  <c r="D53" i="1"/>
  <c r="E53" i="1" s="1"/>
  <c r="G53" i="1" s="1"/>
  <c r="D57" i="1"/>
  <c r="E57" i="1" s="1"/>
  <c r="I57" i="1" s="1"/>
  <c r="D61" i="1"/>
  <c r="E61" i="1" s="1"/>
  <c r="I61" i="1" s="1"/>
  <c r="D65" i="1"/>
  <c r="E65" i="1" s="1"/>
  <c r="I65" i="1" s="1"/>
  <c r="D73" i="1"/>
  <c r="E73" i="1" s="1"/>
  <c r="I73" i="1" s="1"/>
  <c r="D81" i="1"/>
  <c r="E81" i="1" s="1"/>
  <c r="G81" i="1" s="1"/>
  <c r="D89" i="1"/>
  <c r="E89" i="1" s="1"/>
  <c r="I89" i="1" s="1"/>
  <c r="D101" i="1"/>
  <c r="E101" i="1" s="1"/>
  <c r="I101" i="1" s="1"/>
  <c r="D113" i="1"/>
  <c r="E113" i="1" s="1"/>
  <c r="I113" i="1" s="1"/>
  <c r="D117" i="1"/>
  <c r="E117" i="1" s="1"/>
  <c r="G117" i="1" s="1"/>
  <c r="L21" i="1"/>
  <c r="AA21" i="1"/>
  <c r="L29" i="1"/>
  <c r="AA29" i="1"/>
  <c r="L33" i="1"/>
  <c r="AA33" i="1"/>
  <c r="L37" i="1"/>
  <c r="AA37" i="1"/>
  <c r="L41" i="1"/>
  <c r="AA41" i="1"/>
  <c r="L49" i="1"/>
  <c r="AA49" i="1"/>
  <c r="L69" i="1"/>
  <c r="AA69" i="1"/>
  <c r="L77" i="1"/>
  <c r="AA77" i="1"/>
  <c r="L85" i="1"/>
  <c r="AA85" i="1"/>
  <c r="L93" i="1"/>
  <c r="AA93" i="1"/>
  <c r="L97" i="1"/>
  <c r="AA97" i="1"/>
  <c r="L105" i="1"/>
  <c r="AA105" i="1"/>
  <c r="L109" i="1"/>
  <c r="AA109" i="1"/>
  <c r="AA32" i="1"/>
  <c r="L32" i="1"/>
  <c r="AA36" i="1"/>
  <c r="L36" i="1"/>
  <c r="AA40" i="1"/>
  <c r="L40" i="1"/>
  <c r="AA44" i="1"/>
  <c r="L44" i="1"/>
  <c r="AA52" i="1"/>
  <c r="L52" i="1"/>
  <c r="AA56" i="1"/>
  <c r="L56" i="1"/>
  <c r="AA60" i="1"/>
  <c r="L60" i="1"/>
  <c r="AA64" i="1"/>
  <c r="L64" i="1"/>
  <c r="AA68" i="1"/>
  <c r="L68" i="1"/>
  <c r="AA72" i="1"/>
  <c r="L72" i="1"/>
  <c r="AA80" i="1"/>
  <c r="L80" i="1"/>
  <c r="AA88" i="1"/>
  <c r="L88" i="1"/>
  <c r="AA104" i="1"/>
  <c r="L104" i="1"/>
  <c r="AA108" i="1"/>
  <c r="L108" i="1"/>
  <c r="AA112" i="1"/>
  <c r="L112" i="1"/>
  <c r="AA116" i="1"/>
  <c r="L116" i="1"/>
  <c r="D20" i="1"/>
  <c r="E20" i="1" s="1"/>
  <c r="G20" i="1" s="1"/>
  <c r="D28" i="1"/>
  <c r="E28" i="1" s="1"/>
  <c r="I28" i="1" s="1"/>
  <c r="D36" i="1"/>
  <c r="E36" i="1" s="1"/>
  <c r="G36" i="1" s="1"/>
  <c r="D44" i="1"/>
  <c r="E44" i="1" s="1"/>
  <c r="G44" i="1" s="1"/>
  <c r="D52" i="1"/>
  <c r="E52" i="1" s="1"/>
  <c r="I52" i="1" s="1"/>
  <c r="D60" i="1"/>
  <c r="E60" i="1" s="1"/>
  <c r="I60" i="1" s="1"/>
  <c r="D68" i="1"/>
  <c r="E68" i="1" s="1"/>
  <c r="G68" i="1" s="1"/>
  <c r="D76" i="1"/>
  <c r="E76" i="1" s="1"/>
  <c r="I76" i="1" s="1"/>
  <c r="D88" i="1"/>
  <c r="E88" i="1" s="1"/>
  <c r="I88" i="1" s="1"/>
  <c r="D96" i="1"/>
  <c r="E96" i="1" s="1"/>
  <c r="G96" i="1" s="1"/>
  <c r="D104" i="1"/>
  <c r="E104" i="1" s="1"/>
  <c r="G104" i="1" s="1"/>
  <c r="D112" i="1"/>
  <c r="E112" i="1" s="1"/>
  <c r="G112" i="1" s="1"/>
  <c r="L18" i="1"/>
  <c r="AA18" i="1"/>
  <c r="AA22" i="1"/>
  <c r="L22" i="1"/>
  <c r="AA26" i="1"/>
  <c r="L26" i="1"/>
  <c r="L30" i="1"/>
  <c r="AA30" i="1"/>
  <c r="L34" i="1"/>
  <c r="AA34" i="1"/>
  <c r="AA38" i="1"/>
  <c r="L38" i="1"/>
  <c r="AA42" i="1"/>
  <c r="L42" i="1"/>
  <c r="L46" i="1"/>
  <c r="AA46" i="1"/>
  <c r="L50" i="1"/>
  <c r="AA50" i="1"/>
  <c r="AA54" i="1"/>
  <c r="L54" i="1"/>
  <c r="AA58" i="1"/>
  <c r="L58" i="1"/>
  <c r="L62" i="1"/>
  <c r="AA62" i="1"/>
  <c r="L66" i="1"/>
  <c r="AA66" i="1"/>
  <c r="AA70" i="1"/>
  <c r="L70" i="1"/>
  <c r="AA74" i="1"/>
  <c r="L74" i="1"/>
  <c r="L78" i="1"/>
  <c r="AA78" i="1"/>
  <c r="L82" i="1"/>
  <c r="AA82" i="1"/>
  <c r="AA86" i="1"/>
  <c r="L86" i="1"/>
  <c r="AA90" i="1"/>
  <c r="L90" i="1"/>
  <c r="L94" i="1"/>
  <c r="AA94" i="1"/>
  <c r="L98" i="1"/>
  <c r="AA98" i="1"/>
  <c r="L102" i="1"/>
  <c r="AA102" i="1"/>
  <c r="AA106" i="1"/>
  <c r="L106" i="1"/>
  <c r="L110" i="1"/>
  <c r="AA110" i="1"/>
  <c r="L114" i="1"/>
  <c r="AA114" i="1"/>
  <c r="D18" i="1"/>
  <c r="E18" i="1" s="1"/>
  <c r="I18" i="1" s="1"/>
  <c r="D22" i="1"/>
  <c r="E22" i="1" s="1"/>
  <c r="I22" i="1" s="1"/>
  <c r="D26" i="1"/>
  <c r="E26" i="1" s="1"/>
  <c r="G26" i="1" s="1"/>
  <c r="D30" i="1"/>
  <c r="E30" i="1" s="1"/>
  <c r="G30" i="1" s="1"/>
  <c r="D34" i="1"/>
  <c r="E34" i="1" s="1"/>
  <c r="G34" i="1" s="1"/>
  <c r="D38" i="1"/>
  <c r="E38" i="1" s="1"/>
  <c r="I38" i="1" s="1"/>
  <c r="D42" i="1"/>
  <c r="E42" i="1" s="1"/>
  <c r="G42" i="1" s="1"/>
  <c r="D46" i="1"/>
  <c r="E46" i="1" s="1"/>
  <c r="G46" i="1" s="1"/>
  <c r="D50" i="1"/>
  <c r="E50" i="1" s="1"/>
  <c r="I50" i="1" s="1"/>
  <c r="D54" i="1"/>
  <c r="E54" i="1" s="1"/>
  <c r="I54" i="1" s="1"/>
  <c r="D58" i="1"/>
  <c r="E58" i="1" s="1"/>
  <c r="G58" i="1" s="1"/>
  <c r="D62" i="1"/>
  <c r="E62" i="1" s="1"/>
  <c r="G62" i="1" s="1"/>
  <c r="D66" i="1"/>
  <c r="E66" i="1" s="1"/>
  <c r="I66" i="1" s="1"/>
  <c r="D70" i="1"/>
  <c r="E70" i="1" s="1"/>
  <c r="G70" i="1" s="1"/>
  <c r="D74" i="1"/>
  <c r="E74" i="1" s="1"/>
  <c r="G74" i="1" s="1"/>
  <c r="D78" i="1"/>
  <c r="E78" i="1" s="1"/>
  <c r="G78" i="1" s="1"/>
  <c r="D82" i="1"/>
  <c r="E82" i="1" s="1"/>
  <c r="G82" i="1" s="1"/>
  <c r="D86" i="1"/>
  <c r="E86" i="1" s="1"/>
  <c r="I86" i="1" s="1"/>
  <c r="D90" i="1"/>
  <c r="E90" i="1" s="1"/>
  <c r="G90" i="1" s="1"/>
  <c r="D94" i="1"/>
  <c r="E94" i="1" s="1"/>
  <c r="G94" i="1" s="1"/>
  <c r="D98" i="1"/>
  <c r="E98" i="1" s="1"/>
  <c r="I98" i="1" s="1"/>
  <c r="D102" i="1"/>
  <c r="E102" i="1" s="1"/>
  <c r="I102" i="1" s="1"/>
  <c r="D106" i="1"/>
  <c r="E106" i="1" s="1"/>
  <c r="G106" i="1" s="1"/>
  <c r="D110" i="1"/>
  <c r="E110" i="1" s="1"/>
  <c r="G110" i="1" s="1"/>
  <c r="D114" i="1"/>
  <c r="E114" i="1" s="1"/>
  <c r="I114" i="1" s="1"/>
  <c r="G40" i="1"/>
  <c r="I19" i="1"/>
  <c r="I23" i="1"/>
  <c r="I27" i="1"/>
  <c r="I31" i="1"/>
  <c r="I35" i="1"/>
  <c r="I39" i="1"/>
  <c r="I43" i="1"/>
  <c r="I47" i="1"/>
  <c r="I51" i="1"/>
  <c r="I55" i="1"/>
  <c r="I59" i="1"/>
  <c r="I63" i="1"/>
  <c r="I67" i="1"/>
  <c r="I71" i="1"/>
  <c r="I75" i="1"/>
  <c r="I79" i="1"/>
  <c r="I83" i="1"/>
  <c r="I87" i="1"/>
  <c r="I91" i="1"/>
  <c r="I95" i="1"/>
  <c r="I99" i="1"/>
  <c r="I103" i="1"/>
  <c r="I107" i="1"/>
  <c r="I111" i="1"/>
  <c r="I115" i="1"/>
  <c r="G19" i="1"/>
  <c r="G23" i="1"/>
  <c r="G27" i="1"/>
  <c r="G31" i="1"/>
  <c r="G35" i="1"/>
  <c r="G39" i="1"/>
  <c r="G43" i="1"/>
  <c r="G47" i="1"/>
  <c r="G51" i="1"/>
  <c r="G55" i="1"/>
  <c r="G59" i="1"/>
  <c r="G63" i="1"/>
  <c r="G67" i="1"/>
  <c r="G71" i="1"/>
  <c r="G75" i="1"/>
  <c r="G79" i="1"/>
  <c r="G83" i="1"/>
  <c r="G87" i="1"/>
  <c r="G91" i="1"/>
  <c r="G95" i="1"/>
  <c r="G99" i="1"/>
  <c r="G103" i="1"/>
  <c r="G107" i="1"/>
  <c r="G111" i="1"/>
  <c r="G115" i="1"/>
  <c r="I32" i="1"/>
  <c r="I40" i="1"/>
  <c r="I56" i="1"/>
  <c r="I64" i="1"/>
  <c r="I72" i="1"/>
  <c r="I80" i="1"/>
  <c r="I84" i="1"/>
  <c r="I108" i="1"/>
  <c r="I116" i="1"/>
  <c r="G32" i="1"/>
  <c r="G56" i="1"/>
  <c r="G64" i="1"/>
  <c r="G72" i="1"/>
  <c r="G80" i="1"/>
  <c r="G84" i="1"/>
  <c r="G108" i="1"/>
  <c r="G116" i="1"/>
  <c r="I21" i="1"/>
  <c r="I29" i="1"/>
  <c r="I33" i="1"/>
  <c r="I37" i="1"/>
  <c r="I41" i="1"/>
  <c r="I49" i="1"/>
  <c r="I69" i="1"/>
  <c r="I77" i="1"/>
  <c r="I85" i="1"/>
  <c r="I93" i="1"/>
  <c r="I97" i="1"/>
  <c r="I105" i="1"/>
  <c r="I109" i="1"/>
  <c r="G21" i="1"/>
  <c r="G29" i="1"/>
  <c r="G33" i="1"/>
  <c r="G37" i="1"/>
  <c r="G41" i="1"/>
  <c r="G49" i="1"/>
  <c r="G69" i="1"/>
  <c r="G77" i="1"/>
  <c r="G85" i="1"/>
  <c r="G93" i="1"/>
  <c r="G97" i="1"/>
  <c r="G105" i="1"/>
  <c r="G109" i="1"/>
  <c r="E12" i="1"/>
  <c r="W118" i="1"/>
  <c r="C90" i="2" s="1"/>
  <c r="C118" i="1"/>
  <c r="C49" i="2" s="1"/>
  <c r="O12" i="1"/>
  <c r="AC12" i="1"/>
  <c r="AI13" i="1"/>
  <c r="AL3" i="2"/>
  <c r="G113" i="1" l="1"/>
  <c r="G50" i="1"/>
  <c r="G22" i="1"/>
  <c r="I16" i="1"/>
  <c r="K16" i="1" a="1"/>
  <c r="G18" i="1"/>
  <c r="G66" i="1"/>
  <c r="I70" i="1"/>
  <c r="I81" i="1"/>
  <c r="G54" i="1"/>
  <c r="I44" i="1"/>
  <c r="G73" i="1"/>
  <c r="I53" i="1"/>
  <c r="G114" i="1"/>
  <c r="G52" i="1"/>
  <c r="G88" i="1"/>
  <c r="I20" i="1"/>
  <c r="G98" i="1"/>
  <c r="G57" i="1"/>
  <c r="I117" i="1"/>
  <c r="I82" i="1"/>
  <c r="I34" i="1"/>
  <c r="I94" i="1"/>
  <c r="I110" i="1"/>
  <c r="I78" i="1"/>
  <c r="G101" i="1"/>
  <c r="I45" i="1"/>
  <c r="G48" i="1"/>
  <c r="I112" i="1"/>
  <c r="I62" i="1"/>
  <c r="I30" i="1"/>
  <c r="G65" i="1"/>
  <c r="I46" i="1"/>
  <c r="G76" i="1"/>
  <c r="G86" i="1"/>
  <c r="G60" i="1"/>
  <c r="I24" i="1"/>
  <c r="I17" i="1"/>
  <c r="G92" i="1"/>
  <c r="G102" i="1"/>
  <c r="G38" i="1"/>
  <c r="G61" i="1"/>
  <c r="I104" i="1"/>
  <c r="G25" i="1"/>
  <c r="I68" i="1"/>
  <c r="I36" i="1"/>
  <c r="G16" i="1"/>
  <c r="G100" i="1"/>
  <c r="I96" i="1"/>
  <c r="G89" i="1"/>
  <c r="E118" i="1"/>
  <c r="C56" i="2" s="1"/>
  <c r="I106" i="1"/>
  <c r="I90" i="1"/>
  <c r="I74" i="1"/>
  <c r="I58" i="1"/>
  <c r="I42" i="1"/>
  <c r="I26" i="1"/>
  <c r="G28" i="1"/>
  <c r="K19" i="1" l="1"/>
  <c r="M19" i="1" s="1"/>
  <c r="K114" i="1"/>
  <c r="M114" i="1" s="1"/>
  <c r="K98" i="1"/>
  <c r="M98" i="1" s="1"/>
  <c r="K82" i="1"/>
  <c r="M82" i="1" s="1"/>
  <c r="K66" i="1"/>
  <c r="M66" i="1" s="1"/>
  <c r="K50" i="1"/>
  <c r="M50" i="1" s="1"/>
  <c r="K34" i="1"/>
  <c r="M34" i="1" s="1"/>
  <c r="K18" i="1"/>
  <c r="M18" i="1" s="1"/>
  <c r="K105" i="1"/>
  <c r="M105" i="1" s="1"/>
  <c r="K89" i="1"/>
  <c r="M89" i="1" s="1"/>
  <c r="K73" i="1"/>
  <c r="M73" i="1" s="1"/>
  <c r="K57" i="1"/>
  <c r="M57" i="1" s="1"/>
  <c r="K41" i="1"/>
  <c r="M41" i="1" s="1"/>
  <c r="K25" i="1"/>
  <c r="M25" i="1" s="1"/>
  <c r="K112" i="1"/>
  <c r="M112" i="1" s="1"/>
  <c r="K96" i="1"/>
  <c r="M96" i="1" s="1"/>
  <c r="K80" i="1"/>
  <c r="M80" i="1" s="1"/>
  <c r="K64" i="1"/>
  <c r="M64" i="1" s="1"/>
  <c r="K48" i="1"/>
  <c r="M48" i="1" s="1"/>
  <c r="K32" i="1"/>
  <c r="M32" i="1" s="1"/>
  <c r="K16" i="1"/>
  <c r="M16" i="1" s="1"/>
  <c r="K103" i="1"/>
  <c r="M103" i="1" s="1"/>
  <c r="K87" i="1"/>
  <c r="M87" i="1" s="1"/>
  <c r="K71" i="1"/>
  <c r="M71" i="1" s="1"/>
  <c r="K55" i="1"/>
  <c r="M55" i="1" s="1"/>
  <c r="K39" i="1"/>
  <c r="M39" i="1" s="1"/>
  <c r="K23" i="1"/>
  <c r="M23" i="1" s="1"/>
  <c r="K102" i="1"/>
  <c r="M102" i="1" s="1"/>
  <c r="K54" i="1"/>
  <c r="M54" i="1" s="1"/>
  <c r="K38" i="1"/>
  <c r="M38" i="1" s="1"/>
  <c r="K22" i="1"/>
  <c r="M22" i="1" s="1"/>
  <c r="K109" i="1"/>
  <c r="M109" i="1" s="1"/>
  <c r="K77" i="1"/>
  <c r="M77" i="1" s="1"/>
  <c r="K29" i="1"/>
  <c r="M29" i="1" s="1"/>
  <c r="K84" i="1"/>
  <c r="M84" i="1" s="1"/>
  <c r="K36" i="1"/>
  <c r="M36" i="1" s="1"/>
  <c r="K107" i="1"/>
  <c r="M107" i="1" s="1"/>
  <c r="K59" i="1"/>
  <c r="M59" i="1" s="1"/>
  <c r="K110" i="1"/>
  <c r="M110" i="1" s="1"/>
  <c r="K94" i="1"/>
  <c r="M94" i="1" s="1"/>
  <c r="K78" i="1"/>
  <c r="M78" i="1" s="1"/>
  <c r="K62" i="1"/>
  <c r="M62" i="1" s="1"/>
  <c r="K46" i="1"/>
  <c r="M46" i="1" s="1"/>
  <c r="K30" i="1"/>
  <c r="M30" i="1" s="1"/>
  <c r="K117" i="1"/>
  <c r="M117" i="1" s="1"/>
  <c r="K101" i="1"/>
  <c r="M101" i="1" s="1"/>
  <c r="K85" i="1"/>
  <c r="M85" i="1" s="1"/>
  <c r="K69" i="1"/>
  <c r="M69" i="1" s="1"/>
  <c r="K53" i="1"/>
  <c r="M53" i="1" s="1"/>
  <c r="K37" i="1"/>
  <c r="M37" i="1" s="1"/>
  <c r="K21" i="1"/>
  <c r="M21" i="1" s="1"/>
  <c r="K108" i="1"/>
  <c r="M108" i="1" s="1"/>
  <c r="K92" i="1"/>
  <c r="M92" i="1" s="1"/>
  <c r="K76" i="1"/>
  <c r="M76" i="1" s="1"/>
  <c r="K60" i="1"/>
  <c r="M60" i="1" s="1"/>
  <c r="K44" i="1"/>
  <c r="M44" i="1" s="1"/>
  <c r="K28" i="1"/>
  <c r="M28" i="1" s="1"/>
  <c r="K115" i="1"/>
  <c r="M115" i="1" s="1"/>
  <c r="K99" i="1"/>
  <c r="M99" i="1" s="1"/>
  <c r="K83" i="1"/>
  <c r="M83" i="1" s="1"/>
  <c r="K67" i="1"/>
  <c r="M67" i="1" s="1"/>
  <c r="K51" i="1"/>
  <c r="M51" i="1" s="1"/>
  <c r="K35" i="1"/>
  <c r="M35" i="1" s="1"/>
  <c r="K70" i="1"/>
  <c r="M70" i="1" s="1"/>
  <c r="K93" i="1"/>
  <c r="M93" i="1" s="1"/>
  <c r="K45" i="1"/>
  <c r="M45" i="1" s="1"/>
  <c r="K100" i="1"/>
  <c r="M100" i="1" s="1"/>
  <c r="K52" i="1"/>
  <c r="M52" i="1" s="1"/>
  <c r="K91" i="1"/>
  <c r="M91" i="1" s="1"/>
  <c r="K43" i="1"/>
  <c r="M43" i="1" s="1"/>
  <c r="K106" i="1"/>
  <c r="M106" i="1" s="1"/>
  <c r="K90" i="1"/>
  <c r="M90" i="1" s="1"/>
  <c r="K74" i="1"/>
  <c r="M74" i="1" s="1"/>
  <c r="K58" i="1"/>
  <c r="M58" i="1" s="1"/>
  <c r="K42" i="1"/>
  <c r="M42" i="1" s="1"/>
  <c r="K26" i="1"/>
  <c r="M26" i="1" s="1"/>
  <c r="K113" i="1"/>
  <c r="M113" i="1" s="1"/>
  <c r="K97" i="1"/>
  <c r="M97" i="1" s="1"/>
  <c r="K81" i="1"/>
  <c r="M81" i="1" s="1"/>
  <c r="K65" i="1"/>
  <c r="M65" i="1" s="1"/>
  <c r="K49" i="1"/>
  <c r="M49" i="1" s="1"/>
  <c r="K33" i="1"/>
  <c r="M33" i="1" s="1"/>
  <c r="K17" i="1"/>
  <c r="M17" i="1" s="1"/>
  <c r="K104" i="1"/>
  <c r="M104" i="1" s="1"/>
  <c r="K88" i="1"/>
  <c r="M88" i="1" s="1"/>
  <c r="K72" i="1"/>
  <c r="M72" i="1" s="1"/>
  <c r="K56" i="1"/>
  <c r="M56" i="1" s="1"/>
  <c r="K40" i="1"/>
  <c r="M40" i="1" s="1"/>
  <c r="K24" i="1"/>
  <c r="M24" i="1" s="1"/>
  <c r="K111" i="1"/>
  <c r="M111" i="1" s="1"/>
  <c r="K95" i="1"/>
  <c r="M95" i="1" s="1"/>
  <c r="K79" i="1"/>
  <c r="M79" i="1" s="1"/>
  <c r="K63" i="1"/>
  <c r="M63" i="1" s="1"/>
  <c r="K47" i="1"/>
  <c r="M47" i="1" s="1"/>
  <c r="K31" i="1"/>
  <c r="M31" i="1" s="1"/>
  <c r="K86" i="1"/>
  <c r="M86" i="1" s="1"/>
  <c r="K61" i="1"/>
  <c r="M61" i="1" s="1"/>
  <c r="K116" i="1"/>
  <c r="M116" i="1" s="1"/>
  <c r="K68" i="1"/>
  <c r="M68" i="1" s="1"/>
  <c r="K20" i="1"/>
  <c r="M20" i="1" s="1"/>
  <c r="K75" i="1"/>
  <c r="M75" i="1" s="1"/>
  <c r="K27" i="1"/>
  <c r="M27" i="1" s="1"/>
  <c r="L6" i="2"/>
  <c r="L7" i="2" s="1"/>
  <c r="J56" i="2"/>
  <c r="C52" i="2"/>
  <c r="I118" i="1"/>
  <c r="G118" i="1"/>
  <c r="O16" i="1" l="1" a="1"/>
  <c r="O16" i="1" s="1"/>
  <c r="K118" i="1"/>
  <c r="C64" i="2" s="1"/>
  <c r="M118" i="1"/>
  <c r="L8" i="2"/>
  <c r="K61" i="2"/>
  <c r="K64" i="2"/>
  <c r="L10" i="2"/>
  <c r="S64" i="2"/>
  <c r="S61" i="2"/>
  <c r="O78" i="1" l="1"/>
  <c r="O116" i="1"/>
  <c r="O40" i="1"/>
  <c r="O90" i="1"/>
  <c r="O117" i="1"/>
  <c r="O77" i="1"/>
  <c r="O104" i="1"/>
  <c r="O28" i="1"/>
  <c r="O38" i="1"/>
  <c r="O65" i="1"/>
  <c r="O92" i="1"/>
  <c r="O43" i="1"/>
  <c r="O52" i="1"/>
  <c r="O102" i="1"/>
  <c r="O26" i="1"/>
  <c r="O53" i="1"/>
  <c r="O80" i="1"/>
  <c r="O41" i="1"/>
  <c r="O105" i="1"/>
  <c r="O66" i="1"/>
  <c r="O31" i="1"/>
  <c r="O79" i="1"/>
  <c r="O75" i="1"/>
  <c r="O71" i="1"/>
  <c r="O83" i="1"/>
  <c r="O68" i="1"/>
  <c r="O29" i="1"/>
  <c r="O93" i="1"/>
  <c r="O54" i="1"/>
  <c r="O19" i="1"/>
  <c r="O56" i="1"/>
  <c r="O17" i="1"/>
  <c r="O81" i="1"/>
  <c r="O42" i="1"/>
  <c r="O106" i="1"/>
  <c r="O44" i="1"/>
  <c r="O108" i="1"/>
  <c r="O69" i="1"/>
  <c r="O30" i="1"/>
  <c r="O94" i="1"/>
  <c r="O32" i="1"/>
  <c r="O96" i="1"/>
  <c r="O57" i="1"/>
  <c r="O18" i="1"/>
  <c r="O82" i="1"/>
  <c r="O47" i="1"/>
  <c r="O63" i="1"/>
  <c r="O59" i="1"/>
  <c r="O55" i="1"/>
  <c r="O67" i="1"/>
  <c r="O20" i="1"/>
  <c r="O84" i="1"/>
  <c r="O45" i="1"/>
  <c r="O109" i="1"/>
  <c r="O70" i="1"/>
  <c r="O35" i="1"/>
  <c r="O72" i="1"/>
  <c r="O33" i="1"/>
  <c r="O97" i="1"/>
  <c r="O58" i="1"/>
  <c r="O23" i="1"/>
  <c r="O60" i="1"/>
  <c r="O21" i="1"/>
  <c r="O85" i="1"/>
  <c r="O46" i="1"/>
  <c r="O110" i="1"/>
  <c r="O48" i="1"/>
  <c r="O112" i="1"/>
  <c r="O73" i="1"/>
  <c r="O34" i="1"/>
  <c r="O98" i="1"/>
  <c r="O111" i="1"/>
  <c r="O107" i="1"/>
  <c r="O103" i="1"/>
  <c r="O115" i="1"/>
  <c r="O51" i="1"/>
  <c r="O36" i="1"/>
  <c r="O100" i="1"/>
  <c r="O61" i="1"/>
  <c r="O22" i="1"/>
  <c r="O86" i="1"/>
  <c r="O24" i="1"/>
  <c r="O88" i="1"/>
  <c r="O49" i="1"/>
  <c r="O113" i="1"/>
  <c r="O74" i="1"/>
  <c r="O39" i="1"/>
  <c r="O76" i="1"/>
  <c r="O37" i="1"/>
  <c r="O101" i="1"/>
  <c r="O62" i="1"/>
  <c r="O27" i="1"/>
  <c r="O64" i="1"/>
  <c r="O25" i="1"/>
  <c r="O89" i="1"/>
  <c r="O50" i="1"/>
  <c r="O114" i="1"/>
  <c r="O95" i="1"/>
  <c r="O91" i="1"/>
  <c r="O87" i="1"/>
  <c r="O99" i="1"/>
  <c r="C61" i="2"/>
  <c r="C70" i="2"/>
  <c r="C67" i="2"/>
  <c r="J70" i="2"/>
  <c r="L9" i="2"/>
  <c r="L11" i="2"/>
  <c r="S61" i="1" l="1"/>
  <c r="U61" i="1"/>
  <c r="S111" i="1"/>
  <c r="U111" i="1"/>
  <c r="U38" i="1"/>
  <c r="S38" i="1"/>
  <c r="S29" i="1"/>
  <c r="U29" i="1"/>
  <c r="S79" i="1"/>
  <c r="U79" i="1"/>
  <c r="S109" i="1"/>
  <c r="U109" i="1"/>
  <c r="S24" i="1"/>
  <c r="U24" i="1"/>
  <c r="S88" i="1"/>
  <c r="U88" i="1"/>
  <c r="S49" i="1"/>
  <c r="U49" i="1"/>
  <c r="U113" i="1"/>
  <c r="S113" i="1"/>
  <c r="U74" i="1"/>
  <c r="S74" i="1"/>
  <c r="S35" i="1"/>
  <c r="U35" i="1"/>
  <c r="S99" i="1"/>
  <c r="U99" i="1"/>
  <c r="U60" i="1"/>
  <c r="S60" i="1"/>
  <c r="S21" i="1"/>
  <c r="U21" i="1"/>
  <c r="U85" i="1"/>
  <c r="S85" i="1"/>
  <c r="U46" i="1"/>
  <c r="S46" i="1"/>
  <c r="U110" i="1"/>
  <c r="S110" i="1"/>
  <c r="S71" i="1"/>
  <c r="U71" i="1"/>
  <c r="U48" i="1"/>
  <c r="S48" i="1"/>
  <c r="U112" i="1"/>
  <c r="S112" i="1"/>
  <c r="S73" i="1"/>
  <c r="U73" i="1"/>
  <c r="U34" i="1"/>
  <c r="S34" i="1"/>
  <c r="U98" i="1"/>
  <c r="S98" i="1"/>
  <c r="S59" i="1"/>
  <c r="U59" i="1"/>
  <c r="U16" i="1"/>
  <c r="S16" i="1"/>
  <c r="U26" i="1"/>
  <c r="S26" i="1"/>
  <c r="S36" i="1"/>
  <c r="U36" i="1"/>
  <c r="U86" i="1"/>
  <c r="S86" i="1"/>
  <c r="U116" i="1"/>
  <c r="S116" i="1"/>
  <c r="S63" i="1"/>
  <c r="U63" i="1"/>
  <c r="U54" i="1"/>
  <c r="S54" i="1"/>
  <c r="U84" i="1"/>
  <c r="S84" i="1"/>
  <c r="S31" i="1"/>
  <c r="U31" i="1"/>
  <c r="S56" i="1"/>
  <c r="U56" i="1"/>
  <c r="S17" i="1"/>
  <c r="U17" i="1"/>
  <c r="S81" i="1"/>
  <c r="U81" i="1"/>
  <c r="U42" i="1"/>
  <c r="S42" i="1"/>
  <c r="U106" i="1"/>
  <c r="S106" i="1"/>
  <c r="S67" i="1"/>
  <c r="U67" i="1"/>
  <c r="S28" i="1"/>
  <c r="U28" i="1"/>
  <c r="U92" i="1"/>
  <c r="S92" i="1"/>
  <c r="U53" i="1"/>
  <c r="S53" i="1"/>
  <c r="U117" i="1"/>
  <c r="S117" i="1"/>
  <c r="U78" i="1"/>
  <c r="S78" i="1"/>
  <c r="S39" i="1"/>
  <c r="U39" i="1"/>
  <c r="S103" i="1"/>
  <c r="U103" i="1"/>
  <c r="U80" i="1"/>
  <c r="S80" i="1"/>
  <c r="S41" i="1"/>
  <c r="U41" i="1"/>
  <c r="S105" i="1"/>
  <c r="U105" i="1"/>
  <c r="U66" i="1"/>
  <c r="S66" i="1"/>
  <c r="S27" i="1"/>
  <c r="U27" i="1"/>
  <c r="S91" i="1"/>
  <c r="U91" i="1"/>
  <c r="U22" i="1"/>
  <c r="S22" i="1"/>
  <c r="U52" i="1"/>
  <c r="S52" i="1"/>
  <c r="U102" i="1"/>
  <c r="S102" i="1"/>
  <c r="S93" i="1"/>
  <c r="U93" i="1"/>
  <c r="S20" i="1"/>
  <c r="U20" i="1"/>
  <c r="U70" i="1"/>
  <c r="S70" i="1"/>
  <c r="S40" i="1"/>
  <c r="U40" i="1"/>
  <c r="S104" i="1"/>
  <c r="U104" i="1"/>
  <c r="U65" i="1"/>
  <c r="S65" i="1"/>
  <c r="U90" i="1"/>
  <c r="S90" i="1"/>
  <c r="S51" i="1"/>
  <c r="U51" i="1"/>
  <c r="S115" i="1"/>
  <c r="U115" i="1"/>
  <c r="U76" i="1"/>
  <c r="S76" i="1"/>
  <c r="S37" i="1"/>
  <c r="U37" i="1"/>
  <c r="U101" i="1"/>
  <c r="S101" i="1"/>
  <c r="U62" i="1"/>
  <c r="S62" i="1"/>
  <c r="S23" i="1"/>
  <c r="U23" i="1"/>
  <c r="S87" i="1"/>
  <c r="U87" i="1"/>
  <c r="U64" i="1"/>
  <c r="S64" i="1"/>
  <c r="S25" i="1"/>
  <c r="U25" i="1"/>
  <c r="S89" i="1"/>
  <c r="U89" i="1"/>
  <c r="U50" i="1"/>
  <c r="S50" i="1"/>
  <c r="U114" i="1"/>
  <c r="S114" i="1"/>
  <c r="S75" i="1"/>
  <c r="U75" i="1"/>
  <c r="U100" i="1"/>
  <c r="S100" i="1"/>
  <c r="S47" i="1"/>
  <c r="U47" i="1"/>
  <c r="S77" i="1"/>
  <c r="U77" i="1"/>
  <c r="U68" i="1"/>
  <c r="S68" i="1"/>
  <c r="S45" i="1"/>
  <c r="U45" i="1"/>
  <c r="S95" i="1"/>
  <c r="U95" i="1"/>
  <c r="S72" i="1"/>
  <c r="U72" i="1"/>
  <c r="S33" i="1"/>
  <c r="U33" i="1"/>
  <c r="U97" i="1"/>
  <c r="S97" i="1"/>
  <c r="U58" i="1"/>
  <c r="S58" i="1"/>
  <c r="S19" i="1"/>
  <c r="U19" i="1"/>
  <c r="S83" i="1"/>
  <c r="U83" i="1"/>
  <c r="S44" i="1"/>
  <c r="U44" i="1"/>
  <c r="U108" i="1"/>
  <c r="S108" i="1"/>
  <c r="U69" i="1"/>
  <c r="S69" i="1"/>
  <c r="U30" i="1"/>
  <c r="S30" i="1"/>
  <c r="U94" i="1"/>
  <c r="S94" i="1"/>
  <c r="S55" i="1"/>
  <c r="U55" i="1"/>
  <c r="S32" i="1"/>
  <c r="U32" i="1"/>
  <c r="U96" i="1"/>
  <c r="S96" i="1"/>
  <c r="S57" i="1"/>
  <c r="U57" i="1"/>
  <c r="U18" i="1"/>
  <c r="S18" i="1"/>
  <c r="U82" i="1"/>
  <c r="S82" i="1"/>
  <c r="S43" i="1"/>
  <c r="U43" i="1"/>
  <c r="S107" i="1"/>
  <c r="U107" i="1"/>
  <c r="Q81" i="1"/>
  <c r="V81" i="1" s="1"/>
  <c r="P81" i="1"/>
  <c r="Q100" i="1"/>
  <c r="V100" i="1" s="1"/>
  <c r="P100" i="1"/>
  <c r="P47" i="1"/>
  <c r="Q47" i="1"/>
  <c r="V47" i="1" s="1"/>
  <c r="Q77" i="1"/>
  <c r="V77" i="1" s="1"/>
  <c r="P77" i="1"/>
  <c r="Q68" i="1"/>
  <c r="V68" i="1" s="1"/>
  <c r="P68" i="1"/>
  <c r="Q45" i="1"/>
  <c r="V45" i="1" s="1"/>
  <c r="P45" i="1"/>
  <c r="P95" i="1"/>
  <c r="Q95" i="1"/>
  <c r="V95" i="1" s="1"/>
  <c r="P72" i="1"/>
  <c r="Q72" i="1"/>
  <c r="V72" i="1" s="1"/>
  <c r="Q33" i="1"/>
  <c r="V33" i="1" s="1"/>
  <c r="P33" i="1"/>
  <c r="Q97" i="1"/>
  <c r="V97" i="1" s="1"/>
  <c r="P97" i="1"/>
  <c r="P58" i="1"/>
  <c r="Q58" i="1"/>
  <c r="V58" i="1" s="1"/>
  <c r="Q19" i="1"/>
  <c r="V19" i="1" s="1"/>
  <c r="P19" i="1"/>
  <c r="Q83" i="1"/>
  <c r="V83" i="1" s="1"/>
  <c r="P83" i="1"/>
  <c r="Q44" i="1"/>
  <c r="V44" i="1" s="1"/>
  <c r="P44" i="1"/>
  <c r="Q69" i="1"/>
  <c r="V69" i="1" s="1"/>
  <c r="P69" i="1"/>
  <c r="P30" i="1"/>
  <c r="Q30" i="1"/>
  <c r="V30" i="1" s="1"/>
  <c r="P94" i="1"/>
  <c r="Q94" i="1"/>
  <c r="V94" i="1" s="1"/>
  <c r="P55" i="1"/>
  <c r="Q55" i="1"/>
  <c r="V55" i="1" s="1"/>
  <c r="Q32" i="1"/>
  <c r="V32" i="1" s="1"/>
  <c r="P32" i="1"/>
  <c r="P96" i="1"/>
  <c r="Q96" i="1"/>
  <c r="V96" i="1" s="1"/>
  <c r="Q57" i="1"/>
  <c r="V57" i="1" s="1"/>
  <c r="P57" i="1"/>
  <c r="P18" i="1"/>
  <c r="Q18" i="1"/>
  <c r="V18" i="1" s="1"/>
  <c r="P82" i="1"/>
  <c r="Q82" i="1"/>
  <c r="V82" i="1" s="1"/>
  <c r="Q107" i="1"/>
  <c r="V107" i="1" s="1"/>
  <c r="P107" i="1"/>
  <c r="Q61" i="1"/>
  <c r="V61" i="1" s="1"/>
  <c r="P61" i="1"/>
  <c r="P111" i="1"/>
  <c r="Q111" i="1"/>
  <c r="V111" i="1" s="1"/>
  <c r="P38" i="1"/>
  <c r="Q38" i="1"/>
  <c r="V38" i="1" s="1"/>
  <c r="P29" i="1"/>
  <c r="Q29" i="1"/>
  <c r="V29" i="1" s="1"/>
  <c r="P79" i="1"/>
  <c r="Q79" i="1"/>
  <c r="V79" i="1" s="1"/>
  <c r="Q109" i="1"/>
  <c r="V109" i="1" s="1"/>
  <c r="P109" i="1"/>
  <c r="P24" i="1"/>
  <c r="Q24" i="1"/>
  <c r="V24" i="1" s="1"/>
  <c r="P88" i="1"/>
  <c r="Q88" i="1"/>
  <c r="V88" i="1" s="1"/>
  <c r="Q49" i="1"/>
  <c r="V49" i="1" s="1"/>
  <c r="P49" i="1"/>
  <c r="Q113" i="1"/>
  <c r="V113" i="1" s="1"/>
  <c r="P113" i="1"/>
  <c r="P74" i="1"/>
  <c r="Q74" i="1"/>
  <c r="V74" i="1" s="1"/>
  <c r="Q35" i="1"/>
  <c r="V35" i="1" s="1"/>
  <c r="P35" i="1"/>
  <c r="Q99" i="1"/>
  <c r="V99" i="1" s="1"/>
  <c r="P99" i="1"/>
  <c r="Q60" i="1"/>
  <c r="V60" i="1" s="1"/>
  <c r="P60" i="1"/>
  <c r="Q21" i="1"/>
  <c r="V21" i="1" s="1"/>
  <c r="P21" i="1"/>
  <c r="P85" i="1"/>
  <c r="Q85" i="1"/>
  <c r="V85" i="1" s="1"/>
  <c r="P46" i="1"/>
  <c r="Q46" i="1"/>
  <c r="V46" i="1" s="1"/>
  <c r="P110" i="1"/>
  <c r="Q110" i="1"/>
  <c r="V110" i="1" s="1"/>
  <c r="P71" i="1"/>
  <c r="Q71" i="1"/>
  <c r="V71" i="1" s="1"/>
  <c r="P48" i="1"/>
  <c r="Q48" i="1"/>
  <c r="V48" i="1" s="1"/>
  <c r="P112" i="1"/>
  <c r="Q112" i="1"/>
  <c r="V112" i="1" s="1"/>
  <c r="Q73" i="1"/>
  <c r="V73" i="1" s="1"/>
  <c r="P73" i="1"/>
  <c r="P34" i="1"/>
  <c r="Q34" i="1"/>
  <c r="V34" i="1" s="1"/>
  <c r="P98" i="1"/>
  <c r="Q98" i="1"/>
  <c r="V98" i="1" s="1"/>
  <c r="Q59" i="1"/>
  <c r="V59" i="1" s="1"/>
  <c r="P59" i="1"/>
  <c r="O118" i="1"/>
  <c r="Q16" i="1"/>
  <c r="P16" i="1"/>
  <c r="P22" i="1"/>
  <c r="Q22" i="1"/>
  <c r="V22" i="1" s="1"/>
  <c r="Q52" i="1"/>
  <c r="V52" i="1" s="1"/>
  <c r="P52" i="1"/>
  <c r="P102" i="1"/>
  <c r="Q102" i="1"/>
  <c r="V102" i="1" s="1"/>
  <c r="P93" i="1"/>
  <c r="Q93" i="1"/>
  <c r="V93" i="1" s="1"/>
  <c r="P20" i="1"/>
  <c r="Q20" i="1"/>
  <c r="V20" i="1" s="1"/>
  <c r="P70" i="1"/>
  <c r="Q70" i="1"/>
  <c r="V70" i="1" s="1"/>
  <c r="P40" i="1"/>
  <c r="Q40" i="1"/>
  <c r="V40" i="1" s="1"/>
  <c r="P104" i="1"/>
  <c r="Q104" i="1"/>
  <c r="V104" i="1" s="1"/>
  <c r="Q65" i="1"/>
  <c r="V65" i="1" s="1"/>
  <c r="P65" i="1"/>
  <c r="P26" i="1"/>
  <c r="Q26" i="1"/>
  <c r="V26" i="1" s="1"/>
  <c r="P90" i="1"/>
  <c r="Q90" i="1"/>
  <c r="V90" i="1" s="1"/>
  <c r="Q51" i="1"/>
  <c r="V51" i="1" s="1"/>
  <c r="P51" i="1"/>
  <c r="Q115" i="1"/>
  <c r="V115" i="1" s="1"/>
  <c r="P115" i="1"/>
  <c r="Q76" i="1"/>
  <c r="V76" i="1" s="1"/>
  <c r="P76" i="1"/>
  <c r="P37" i="1"/>
  <c r="Q37" i="1"/>
  <c r="V37" i="1" s="1"/>
  <c r="Q101" i="1"/>
  <c r="V101" i="1" s="1"/>
  <c r="P101" i="1"/>
  <c r="P62" i="1"/>
  <c r="Q62" i="1"/>
  <c r="V62" i="1" s="1"/>
  <c r="P23" i="1"/>
  <c r="Q23" i="1"/>
  <c r="V23" i="1" s="1"/>
  <c r="P87" i="1"/>
  <c r="Q87" i="1"/>
  <c r="V87" i="1" s="1"/>
  <c r="P64" i="1"/>
  <c r="Q64" i="1"/>
  <c r="V64" i="1" s="1"/>
  <c r="Q25" i="1"/>
  <c r="V25" i="1" s="1"/>
  <c r="P25" i="1"/>
  <c r="Q89" i="1"/>
  <c r="V89" i="1" s="1"/>
  <c r="P89" i="1"/>
  <c r="P50" i="1"/>
  <c r="Q50" i="1"/>
  <c r="V50" i="1" s="1"/>
  <c r="P114" i="1"/>
  <c r="Q114" i="1"/>
  <c r="V114" i="1" s="1"/>
  <c r="Q75" i="1"/>
  <c r="V75" i="1" s="1"/>
  <c r="P75" i="1"/>
  <c r="Q36" i="1"/>
  <c r="V36" i="1" s="1"/>
  <c r="P36" i="1"/>
  <c r="P86" i="1"/>
  <c r="Q86" i="1"/>
  <c r="V86" i="1" s="1"/>
  <c r="Q116" i="1"/>
  <c r="V116" i="1" s="1"/>
  <c r="P116" i="1"/>
  <c r="P63" i="1"/>
  <c r="Q63" i="1"/>
  <c r="V63" i="1" s="1"/>
  <c r="P54" i="1"/>
  <c r="Q54" i="1"/>
  <c r="V54" i="1" s="1"/>
  <c r="Q84" i="1"/>
  <c r="V84" i="1" s="1"/>
  <c r="P84" i="1"/>
  <c r="P31" i="1"/>
  <c r="Q31" i="1"/>
  <c r="V31" i="1" s="1"/>
  <c r="P56" i="1"/>
  <c r="Q56" i="1"/>
  <c r="V56" i="1" s="1"/>
  <c r="Q17" i="1"/>
  <c r="V17" i="1" s="1"/>
  <c r="P17" i="1"/>
  <c r="P42" i="1"/>
  <c r="Q42" i="1"/>
  <c r="V42" i="1" s="1"/>
  <c r="P106" i="1"/>
  <c r="Q106" i="1"/>
  <c r="V106" i="1" s="1"/>
  <c r="Q67" i="1"/>
  <c r="V67" i="1" s="1"/>
  <c r="P67" i="1"/>
  <c r="Q28" i="1"/>
  <c r="V28" i="1" s="1"/>
  <c r="P28" i="1"/>
  <c r="Q92" i="1"/>
  <c r="V92" i="1" s="1"/>
  <c r="P92" i="1"/>
  <c r="P53" i="1"/>
  <c r="Q53" i="1"/>
  <c r="V53" i="1" s="1"/>
  <c r="P117" i="1"/>
  <c r="Q117" i="1"/>
  <c r="V117" i="1" s="1"/>
  <c r="P78" i="1"/>
  <c r="Q78" i="1"/>
  <c r="V78" i="1" s="1"/>
  <c r="P39" i="1"/>
  <c r="Q39" i="1"/>
  <c r="V39" i="1" s="1"/>
  <c r="P103" i="1"/>
  <c r="Q103" i="1"/>
  <c r="V103" i="1" s="1"/>
  <c r="P80" i="1"/>
  <c r="Q80" i="1"/>
  <c r="V80" i="1" s="1"/>
  <c r="Q41" i="1"/>
  <c r="V41" i="1" s="1"/>
  <c r="P41" i="1"/>
  <c r="Q105" i="1"/>
  <c r="V105" i="1" s="1"/>
  <c r="P105" i="1"/>
  <c r="P66" i="1"/>
  <c r="Q66" i="1"/>
  <c r="V66" i="1" s="1"/>
  <c r="Q27" i="1"/>
  <c r="V27" i="1" s="1"/>
  <c r="P27" i="1"/>
  <c r="Q91" i="1"/>
  <c r="V91" i="1" s="1"/>
  <c r="P91" i="1"/>
  <c r="Q108" i="1"/>
  <c r="V108" i="1" s="1"/>
  <c r="P108" i="1"/>
  <c r="Q43" i="1"/>
  <c r="V43" i="1" s="1"/>
  <c r="P43" i="1"/>
  <c r="V16" i="1" l="1"/>
  <c r="Q118" i="1"/>
  <c r="S118" i="1"/>
  <c r="Q6" i="2"/>
  <c r="C76" i="2"/>
  <c r="C73" i="2"/>
  <c r="K86" i="2"/>
  <c r="P118" i="1"/>
  <c r="U118" i="1"/>
  <c r="V118" i="1" l="1"/>
  <c r="X118" i="1" s="1"/>
  <c r="Z117" i="1" s="1"/>
  <c r="S82" i="2"/>
  <c r="Q10" i="2"/>
  <c r="S79" i="2"/>
  <c r="K79" i="2"/>
  <c r="K82" i="2"/>
  <c r="Q8" i="2"/>
  <c r="Q7" i="2"/>
  <c r="V6" i="2"/>
  <c r="V7" i="2" s="1"/>
  <c r="V12" i="2"/>
  <c r="K90" i="2"/>
  <c r="K93" i="2"/>
  <c r="S90" i="2"/>
  <c r="S93" i="2"/>
  <c r="V13" i="2"/>
  <c r="C87" i="2" l="1"/>
  <c r="Q9" i="2"/>
  <c r="V8" i="2"/>
  <c r="Q11" i="2"/>
  <c r="V10" i="2"/>
  <c r="V11" i="2" s="1"/>
  <c r="Z108" i="1"/>
  <c r="AB108" i="1" s="1"/>
  <c r="Z90" i="1"/>
  <c r="AB90" i="1" s="1"/>
  <c r="Z74" i="1"/>
  <c r="AB74" i="1" s="1"/>
  <c r="Z58" i="1"/>
  <c r="AB58" i="1" s="1"/>
  <c r="Z42" i="1"/>
  <c r="AB42" i="1" s="1"/>
  <c r="Z26" i="1"/>
  <c r="AB26" i="1" s="1"/>
  <c r="Z115" i="1"/>
  <c r="AB115" i="1" s="1"/>
  <c r="Z107" i="1"/>
  <c r="AB107" i="1" s="1"/>
  <c r="Z99" i="1"/>
  <c r="AB99" i="1" s="1"/>
  <c r="Z91" i="1"/>
  <c r="AB91" i="1" s="1"/>
  <c r="Z83" i="1"/>
  <c r="AB83" i="1" s="1"/>
  <c r="Z75" i="1"/>
  <c r="AB75" i="1" s="1"/>
  <c r="Z67" i="1"/>
  <c r="AB67" i="1" s="1"/>
  <c r="Z59" i="1"/>
  <c r="AB59" i="1" s="1"/>
  <c r="Z51" i="1"/>
  <c r="AB51" i="1" s="1"/>
  <c r="Z43" i="1"/>
  <c r="AB43" i="1" s="1"/>
  <c r="Z35" i="1"/>
  <c r="AB35" i="1" s="1"/>
  <c r="Z27" i="1"/>
  <c r="AB27" i="1" s="1"/>
  <c r="Z19" i="1"/>
  <c r="AB19" i="1" s="1"/>
  <c r="Z110" i="1"/>
  <c r="AB110" i="1" s="1"/>
  <c r="Z96" i="1"/>
  <c r="AB96" i="1" s="1"/>
  <c r="Z80" i="1"/>
  <c r="AB80" i="1" s="1"/>
  <c r="Z64" i="1"/>
  <c r="AB64" i="1" s="1"/>
  <c r="Z48" i="1"/>
  <c r="AB48" i="1" s="1"/>
  <c r="Z32" i="1"/>
  <c r="AB32" i="1" s="1"/>
  <c r="Z16" i="1"/>
  <c r="Z104" i="1"/>
  <c r="AB104" i="1" s="1"/>
  <c r="Z86" i="1"/>
  <c r="AB86" i="1" s="1"/>
  <c r="Z54" i="1"/>
  <c r="AB54" i="1" s="1"/>
  <c r="Z38" i="1"/>
  <c r="AB38" i="1" s="1"/>
  <c r="Z22" i="1"/>
  <c r="AB22" i="1" s="1"/>
  <c r="Z105" i="1"/>
  <c r="AB105" i="1" s="1"/>
  <c r="Z97" i="1"/>
  <c r="AB97" i="1" s="1"/>
  <c r="Z89" i="1"/>
  <c r="AB89" i="1" s="1"/>
  <c r="Z73" i="1"/>
  <c r="AB73" i="1" s="1"/>
  <c r="Z65" i="1"/>
  <c r="AB65" i="1" s="1"/>
  <c r="Z57" i="1"/>
  <c r="AB57" i="1" s="1"/>
  <c r="Z41" i="1"/>
  <c r="AB41" i="1" s="1"/>
  <c r="Z33" i="1"/>
  <c r="AB33" i="1" s="1"/>
  <c r="Z25" i="1"/>
  <c r="AB25" i="1" s="1"/>
  <c r="Z106" i="1"/>
  <c r="AB106" i="1" s="1"/>
  <c r="Z92" i="1"/>
  <c r="AB92" i="1" s="1"/>
  <c r="Z76" i="1"/>
  <c r="AB76" i="1" s="1"/>
  <c r="Z44" i="1"/>
  <c r="AB44" i="1" s="1"/>
  <c r="Z28" i="1"/>
  <c r="AB28" i="1" s="1"/>
  <c r="C93" i="2"/>
  <c r="Z82" i="1"/>
  <c r="AB82" i="1" s="1"/>
  <c r="Z50" i="1"/>
  <c r="AB50" i="1" s="1"/>
  <c r="Z18" i="1"/>
  <c r="AB18" i="1" s="1"/>
  <c r="Z103" i="1"/>
  <c r="AB103" i="1" s="1"/>
  <c r="Z87" i="1"/>
  <c r="AB87" i="1" s="1"/>
  <c r="Z71" i="1"/>
  <c r="AB71" i="1" s="1"/>
  <c r="Z55" i="1"/>
  <c r="AB55" i="1" s="1"/>
  <c r="Z39" i="1"/>
  <c r="AB39" i="1" s="1"/>
  <c r="Z23" i="1"/>
  <c r="AB23" i="1" s="1"/>
  <c r="Z102" i="1"/>
  <c r="AB102" i="1" s="1"/>
  <c r="Z72" i="1"/>
  <c r="AB72" i="1" s="1"/>
  <c r="Z56" i="1"/>
  <c r="AB56" i="1" s="1"/>
  <c r="Z24" i="1"/>
  <c r="AB24" i="1" s="1"/>
  <c r="Z94" i="1"/>
  <c r="AB94" i="1" s="1"/>
  <c r="Z62" i="1"/>
  <c r="AB62" i="1" s="1"/>
  <c r="Z30" i="1"/>
  <c r="AB30" i="1" s="1"/>
  <c r="Z109" i="1"/>
  <c r="AB109" i="1" s="1"/>
  <c r="Z93" i="1"/>
  <c r="AB93" i="1" s="1"/>
  <c r="Z77" i="1"/>
  <c r="AB77" i="1" s="1"/>
  <c r="Z61" i="1"/>
  <c r="AB61" i="1" s="1"/>
  <c r="Z45" i="1"/>
  <c r="AB45" i="1" s="1"/>
  <c r="Z29" i="1"/>
  <c r="AB29" i="1" s="1"/>
  <c r="Z114" i="1"/>
  <c r="AB114" i="1" s="1"/>
  <c r="Z84" i="1"/>
  <c r="AB84" i="1" s="1"/>
  <c r="Z52" i="1"/>
  <c r="AB52" i="1" s="1"/>
  <c r="Z20" i="1"/>
  <c r="AB20" i="1" s="1"/>
  <c r="Z70" i="1"/>
  <c r="AB70" i="1" s="1"/>
  <c r="Z113" i="1"/>
  <c r="AB113" i="1" s="1"/>
  <c r="Z81" i="1"/>
  <c r="AB81" i="1" s="1"/>
  <c r="Z49" i="1"/>
  <c r="AB49" i="1" s="1"/>
  <c r="Z17" i="1"/>
  <c r="AB17" i="1" s="1"/>
  <c r="Z60" i="1"/>
  <c r="AB60" i="1" s="1"/>
  <c r="Z116" i="1"/>
  <c r="AB116" i="1" s="1"/>
  <c r="Z100" i="1"/>
  <c r="AB100" i="1" s="1"/>
  <c r="Z66" i="1"/>
  <c r="AB66" i="1" s="1"/>
  <c r="Z34" i="1"/>
  <c r="AB34" i="1" s="1"/>
  <c r="Z111" i="1"/>
  <c r="AB111" i="1" s="1"/>
  <c r="Z95" i="1"/>
  <c r="AB95" i="1" s="1"/>
  <c r="Z79" i="1"/>
  <c r="AB79" i="1" s="1"/>
  <c r="Z63" i="1"/>
  <c r="AB63" i="1" s="1"/>
  <c r="Z47" i="1"/>
  <c r="AB47" i="1" s="1"/>
  <c r="Z31" i="1"/>
  <c r="AB31" i="1" s="1"/>
  <c r="Z88" i="1"/>
  <c r="AB88" i="1" s="1"/>
  <c r="Z40" i="1"/>
  <c r="AB40" i="1" s="1"/>
  <c r="Z112" i="1"/>
  <c r="AB112" i="1" s="1"/>
  <c r="Z78" i="1"/>
  <c r="AB78" i="1" s="1"/>
  <c r="Z46" i="1"/>
  <c r="AB46" i="1" s="1"/>
  <c r="AB117" i="1"/>
  <c r="Z101" i="1"/>
  <c r="AB101" i="1" s="1"/>
  <c r="Z85" i="1"/>
  <c r="AB85" i="1" s="1"/>
  <c r="Z69" i="1"/>
  <c r="AB69" i="1" s="1"/>
  <c r="Z53" i="1"/>
  <c r="AB53" i="1" s="1"/>
  <c r="Z37" i="1"/>
  <c r="AB37" i="1" s="1"/>
  <c r="Z21" i="1"/>
  <c r="AB21" i="1" s="1"/>
  <c r="Z98" i="1"/>
  <c r="AB98" i="1" s="1"/>
  <c r="Z68" i="1"/>
  <c r="AB68" i="1" s="1"/>
  <c r="Z36" i="1"/>
  <c r="AB36" i="1" s="1"/>
  <c r="C32" i="2"/>
  <c r="C27" i="2"/>
  <c r="AB16" i="1" l="1"/>
  <c r="AC16" i="1" s="1" a="1"/>
  <c r="Z118" i="1"/>
  <c r="C29" i="2"/>
  <c r="V9" i="2"/>
  <c r="AC16" i="1" l="1"/>
  <c r="AC20" i="1"/>
  <c r="AC24" i="1"/>
  <c r="AC28" i="1"/>
  <c r="AC32" i="1"/>
  <c r="AC36" i="1"/>
  <c r="AC40" i="1"/>
  <c r="AC44" i="1"/>
  <c r="AC48" i="1"/>
  <c r="AC52" i="1"/>
  <c r="AC56" i="1"/>
  <c r="AC60" i="1"/>
  <c r="AC64" i="1"/>
  <c r="AC68" i="1"/>
  <c r="AC72" i="1"/>
  <c r="AC76" i="1"/>
  <c r="AC80" i="1"/>
  <c r="AC84" i="1"/>
  <c r="AC88" i="1"/>
  <c r="AC92" i="1"/>
  <c r="AC96" i="1"/>
  <c r="AC100" i="1"/>
  <c r="AC104" i="1"/>
  <c r="AC108" i="1"/>
  <c r="AC112" i="1"/>
  <c r="AC116" i="1"/>
  <c r="AC17" i="1"/>
  <c r="AC21" i="1"/>
  <c r="AC25" i="1"/>
  <c r="AC29" i="1"/>
  <c r="AC33" i="1"/>
  <c r="AC37" i="1"/>
  <c r="AC41" i="1"/>
  <c r="AC45" i="1"/>
  <c r="AC49" i="1"/>
  <c r="AC53" i="1"/>
  <c r="AC57" i="1"/>
  <c r="AC61" i="1"/>
  <c r="AC65" i="1"/>
  <c r="AC69" i="1"/>
  <c r="AC73" i="1"/>
  <c r="AC77" i="1"/>
  <c r="AC81" i="1"/>
  <c r="AC85" i="1"/>
  <c r="AC89" i="1"/>
  <c r="AC93" i="1"/>
  <c r="AC97" i="1"/>
  <c r="AC101" i="1"/>
  <c r="AC105" i="1"/>
  <c r="AC109" i="1"/>
  <c r="AC113" i="1"/>
  <c r="AC117" i="1"/>
  <c r="AC18" i="1"/>
  <c r="AC22" i="1"/>
  <c r="AC26" i="1"/>
  <c r="AC30" i="1"/>
  <c r="AC34" i="1"/>
  <c r="AC38" i="1"/>
  <c r="AC42" i="1"/>
  <c r="AC46" i="1"/>
  <c r="AC50" i="1"/>
  <c r="AC54" i="1"/>
  <c r="AC58" i="1"/>
  <c r="AC62" i="1"/>
  <c r="AC66" i="1"/>
  <c r="AC70" i="1"/>
  <c r="AC74" i="1"/>
  <c r="AC78" i="1"/>
  <c r="AC82" i="1"/>
  <c r="AC86" i="1"/>
  <c r="AC90" i="1"/>
  <c r="AC94" i="1"/>
  <c r="AC98" i="1"/>
  <c r="AC102" i="1"/>
  <c r="AC106" i="1"/>
  <c r="AC110" i="1"/>
  <c r="AC114" i="1"/>
  <c r="AC19" i="1"/>
  <c r="AC23" i="1"/>
  <c r="AC27" i="1"/>
  <c r="AC31" i="1"/>
  <c r="AC35" i="1"/>
  <c r="AC39" i="1"/>
  <c r="AC43" i="1"/>
  <c r="AC47" i="1"/>
  <c r="AC55" i="1"/>
  <c r="AC71" i="1"/>
  <c r="AC87" i="1"/>
  <c r="AC103" i="1"/>
  <c r="AC59" i="1"/>
  <c r="AC75" i="1"/>
  <c r="AC91" i="1"/>
  <c r="AC107" i="1"/>
  <c r="AC63" i="1"/>
  <c r="AC79" i="1"/>
  <c r="AC95" i="1"/>
  <c r="AC111" i="1"/>
  <c r="AC51" i="1"/>
  <c r="AC67" i="1"/>
  <c r="AC83" i="1"/>
  <c r="AC99" i="1"/>
  <c r="AC115" i="1"/>
  <c r="AB118" i="1"/>
  <c r="AG20" i="1" l="1"/>
  <c r="AG75" i="1"/>
  <c r="AG59" i="1"/>
  <c r="AG107" i="1"/>
  <c r="AG54" i="1"/>
  <c r="AG102" i="1"/>
  <c r="AG96" i="1"/>
  <c r="AG32" i="1"/>
  <c r="AG71" i="1"/>
  <c r="AG113" i="1"/>
  <c r="AG45" i="1"/>
  <c r="AG82" i="1"/>
  <c r="AG109" i="1"/>
  <c r="AG60" i="1"/>
  <c r="AG99" i="1"/>
  <c r="AG35" i="1"/>
  <c r="AG73" i="1"/>
  <c r="AG110" i="1"/>
  <c r="AG46" i="1"/>
  <c r="AG88" i="1"/>
  <c r="AG24" i="1"/>
  <c r="AG63" i="1"/>
  <c r="AG101" i="1"/>
  <c r="AG37" i="1"/>
  <c r="AG74" i="1"/>
  <c r="AG116" i="1"/>
  <c r="AG52" i="1"/>
  <c r="AG117" i="1"/>
  <c r="AG97" i="1"/>
  <c r="AG43" i="1"/>
  <c r="AG91" i="1"/>
  <c r="AG38" i="1"/>
  <c r="AG80" i="1"/>
  <c r="AG55" i="1"/>
  <c r="AG93" i="1"/>
  <c r="AG29" i="1"/>
  <c r="AG66" i="1"/>
  <c r="AG108" i="1"/>
  <c r="AG44" i="1"/>
  <c r="AG83" i="1"/>
  <c r="AG19" i="1"/>
  <c r="AG57" i="1"/>
  <c r="AG94" i="1"/>
  <c r="AG30" i="1"/>
  <c r="AG72" i="1"/>
  <c r="AG111" i="1"/>
  <c r="AG47" i="1"/>
  <c r="AG85" i="1"/>
  <c r="AG21" i="1"/>
  <c r="AG58" i="1"/>
  <c r="AG100" i="1"/>
  <c r="AG36" i="1"/>
  <c r="AG49" i="1"/>
  <c r="AG33" i="1"/>
  <c r="AG81" i="1"/>
  <c r="AG27" i="1"/>
  <c r="AG18" i="1"/>
  <c r="AG64" i="1"/>
  <c r="AG103" i="1"/>
  <c r="AG39" i="1"/>
  <c r="AG77" i="1"/>
  <c r="AG114" i="1"/>
  <c r="AG50" i="1"/>
  <c r="AG92" i="1"/>
  <c r="AG28" i="1"/>
  <c r="AG67" i="1"/>
  <c r="AG105" i="1"/>
  <c r="AG41" i="1"/>
  <c r="AG78" i="1"/>
  <c r="AG17" i="1"/>
  <c r="AG56" i="1"/>
  <c r="AG95" i="1"/>
  <c r="AG31" i="1"/>
  <c r="AG69" i="1"/>
  <c r="AG106" i="1"/>
  <c r="AG42" i="1"/>
  <c r="AG84" i="1"/>
  <c r="AG86" i="1"/>
  <c r="AG70" i="1"/>
  <c r="AG65" i="1"/>
  <c r="AG112" i="1"/>
  <c r="AG48" i="1"/>
  <c r="AG87" i="1"/>
  <c r="AG23" i="1"/>
  <c r="AG61" i="1"/>
  <c r="AG98" i="1"/>
  <c r="AG34" i="1"/>
  <c r="AG76" i="1"/>
  <c r="AG115" i="1"/>
  <c r="AG51" i="1"/>
  <c r="AG89" i="1"/>
  <c r="AG25" i="1"/>
  <c r="AG62" i="1"/>
  <c r="AG104" i="1"/>
  <c r="AG40" i="1"/>
  <c r="AG79" i="1"/>
  <c r="AG22" i="1"/>
  <c r="AG53" i="1"/>
  <c r="AG90" i="1"/>
  <c r="AG26" i="1"/>
  <c r="AG68" i="1"/>
  <c r="C99" i="2"/>
  <c r="C102" i="2"/>
  <c r="J102" i="2"/>
  <c r="AF68" i="1" l="1"/>
  <c r="AK68" i="1" s="1"/>
  <c r="AF22" i="1"/>
  <c r="AK22" i="1" s="1"/>
  <c r="AF62" i="1"/>
  <c r="AK62" i="1" s="1"/>
  <c r="AF115" i="1"/>
  <c r="AK115" i="1" s="1"/>
  <c r="AF61" i="1"/>
  <c r="AK61" i="1" s="1"/>
  <c r="AF112" i="1"/>
  <c r="AK112" i="1" s="1"/>
  <c r="AF86" i="1"/>
  <c r="AK86" i="1" s="1"/>
  <c r="AF69" i="1"/>
  <c r="AK69" i="1" s="1"/>
  <c r="AF17" i="1"/>
  <c r="AK17" i="1" s="1"/>
  <c r="AF67" i="1"/>
  <c r="AK67" i="1" s="1"/>
  <c r="AF114" i="1"/>
  <c r="AK114" i="1" s="1"/>
  <c r="AF64" i="1"/>
  <c r="AK64" i="1" s="1"/>
  <c r="AF33" i="1"/>
  <c r="AK33" i="1" s="1"/>
  <c r="AF58" i="1"/>
  <c r="AK58" i="1" s="1"/>
  <c r="AF111" i="1"/>
  <c r="AK111" i="1" s="1"/>
  <c r="AF57" i="1"/>
  <c r="AK57" i="1" s="1"/>
  <c r="AF108" i="1"/>
  <c r="AK108" i="1" s="1"/>
  <c r="AF55" i="1"/>
  <c r="AK55" i="1" s="1"/>
  <c r="AF91" i="1"/>
  <c r="AK91" i="1" s="1"/>
  <c r="AF52" i="1"/>
  <c r="AK52" i="1" s="1"/>
  <c r="AF101" i="1"/>
  <c r="AK101" i="1" s="1"/>
  <c r="AF46" i="1"/>
  <c r="AK46" i="1" s="1"/>
  <c r="AF99" i="1"/>
  <c r="AK99" i="1" s="1"/>
  <c r="AF45" i="1"/>
  <c r="AK45" i="1" s="1"/>
  <c r="AF96" i="1"/>
  <c r="AK96" i="1" s="1"/>
  <c r="AF59" i="1"/>
  <c r="AK59" i="1" s="1"/>
  <c r="AF53" i="1"/>
  <c r="AK53" i="1" s="1"/>
  <c r="AF104" i="1"/>
  <c r="AK104" i="1" s="1"/>
  <c r="AF51" i="1"/>
  <c r="AK51" i="1" s="1"/>
  <c r="AF98" i="1"/>
  <c r="AK98" i="1" s="1"/>
  <c r="AF48" i="1"/>
  <c r="AK48" i="1" s="1"/>
  <c r="AF70" i="1"/>
  <c r="AK70" i="1" s="1"/>
  <c r="AF106" i="1"/>
  <c r="AK106" i="1" s="1"/>
  <c r="AF56" i="1"/>
  <c r="AK56" i="1" s="1"/>
  <c r="AF105" i="1"/>
  <c r="AK105" i="1" s="1"/>
  <c r="AF50" i="1"/>
  <c r="AK50" i="1" s="1"/>
  <c r="AF103" i="1"/>
  <c r="AK103" i="1" s="1"/>
  <c r="AF81" i="1"/>
  <c r="AK81" i="1" s="1"/>
  <c r="AF100" i="1"/>
  <c r="AK100" i="1" s="1"/>
  <c r="AF47" i="1"/>
  <c r="AK47" i="1" s="1"/>
  <c r="AF94" i="1"/>
  <c r="AK94" i="1" s="1"/>
  <c r="AF44" i="1"/>
  <c r="AK44" i="1" s="1"/>
  <c r="AF93" i="1"/>
  <c r="AK93" i="1" s="1"/>
  <c r="AF38" i="1"/>
  <c r="AK38" i="1" s="1"/>
  <c r="AF117" i="1"/>
  <c r="AK117" i="1" s="1"/>
  <c r="AF37" i="1"/>
  <c r="AK37" i="1" s="1"/>
  <c r="AF88" i="1"/>
  <c r="AK88" i="1" s="1"/>
  <c r="AF35" i="1"/>
  <c r="AK35" i="1" s="1"/>
  <c r="AF82" i="1"/>
  <c r="AK82" i="1" s="1"/>
  <c r="AF32" i="1"/>
  <c r="AK32" i="1" s="1"/>
  <c r="AF107" i="1"/>
  <c r="AK107" i="1" s="1"/>
  <c r="AF26" i="1"/>
  <c r="AK26" i="1" s="1"/>
  <c r="AF79" i="1"/>
  <c r="AK79" i="1" s="1"/>
  <c r="AF25" i="1"/>
  <c r="AK25" i="1" s="1"/>
  <c r="AF76" i="1"/>
  <c r="AK76" i="1" s="1"/>
  <c r="AF23" i="1"/>
  <c r="AK23" i="1" s="1"/>
  <c r="AF65" i="1"/>
  <c r="AK65" i="1" s="1"/>
  <c r="AF84" i="1"/>
  <c r="AK84" i="1" s="1"/>
  <c r="AF31" i="1"/>
  <c r="AK31" i="1" s="1"/>
  <c r="AF78" i="1"/>
  <c r="AK78" i="1" s="1"/>
  <c r="AF28" i="1"/>
  <c r="AK28" i="1" s="1"/>
  <c r="AF77" i="1"/>
  <c r="AK77" i="1" s="1"/>
  <c r="AF18" i="1"/>
  <c r="AK18" i="1" s="1"/>
  <c r="AF49" i="1"/>
  <c r="AK49" i="1" s="1"/>
  <c r="AF21" i="1"/>
  <c r="AK21" i="1" s="1"/>
  <c r="AF72" i="1"/>
  <c r="AK72" i="1" s="1"/>
  <c r="AF19" i="1"/>
  <c r="AK19" i="1" s="1"/>
  <c r="AF66" i="1"/>
  <c r="AK66" i="1" s="1"/>
  <c r="AF43" i="1"/>
  <c r="AK43" i="1" s="1"/>
  <c r="AL43" i="1"/>
  <c r="AF116" i="1"/>
  <c r="AK116" i="1" s="1"/>
  <c r="AF63" i="1"/>
  <c r="AK63" i="1" s="1"/>
  <c r="AF110" i="1"/>
  <c r="AK110" i="1" s="1"/>
  <c r="AF60" i="1"/>
  <c r="AK60" i="1" s="1"/>
  <c r="AL60" i="1"/>
  <c r="AF113" i="1"/>
  <c r="AK113" i="1" s="1"/>
  <c r="AF102" i="1"/>
  <c r="AK102" i="1" s="1"/>
  <c r="AF75" i="1"/>
  <c r="AK75" i="1" s="1"/>
  <c r="AF90" i="1"/>
  <c r="AK90" i="1" s="1"/>
  <c r="AF40" i="1"/>
  <c r="AK40" i="1" s="1"/>
  <c r="AF89" i="1"/>
  <c r="AK89" i="1" s="1"/>
  <c r="AF34" i="1"/>
  <c r="AK34" i="1" s="1"/>
  <c r="AF87" i="1"/>
  <c r="AK87" i="1" s="1"/>
  <c r="AL87" i="1"/>
  <c r="AF42" i="1"/>
  <c r="AK42" i="1" s="1"/>
  <c r="AF95" i="1"/>
  <c r="AK95" i="1" s="1"/>
  <c r="AF41" i="1"/>
  <c r="AK41" i="1" s="1"/>
  <c r="AL41" i="1"/>
  <c r="AF92" i="1"/>
  <c r="AK92" i="1" s="1"/>
  <c r="AF39" i="1"/>
  <c r="AK39" i="1" s="1"/>
  <c r="AF27" i="1"/>
  <c r="AK27" i="1" s="1"/>
  <c r="AF36" i="1"/>
  <c r="AK36" i="1" s="1"/>
  <c r="AL36" i="1"/>
  <c r="AF85" i="1"/>
  <c r="AK85" i="1" s="1"/>
  <c r="AF30" i="1"/>
  <c r="AK30" i="1" s="1"/>
  <c r="AF83" i="1"/>
  <c r="AK83" i="1" s="1"/>
  <c r="AF29" i="1"/>
  <c r="AK29" i="1" s="1"/>
  <c r="AF80" i="1"/>
  <c r="AK80" i="1" s="1"/>
  <c r="AF97" i="1"/>
  <c r="AK97" i="1" s="1"/>
  <c r="AF74" i="1"/>
  <c r="AK74" i="1" s="1"/>
  <c r="AF24" i="1"/>
  <c r="AK24" i="1" s="1"/>
  <c r="AF73" i="1"/>
  <c r="AK73" i="1" s="1"/>
  <c r="AF109" i="1"/>
  <c r="AK109" i="1" s="1"/>
  <c r="AF71" i="1"/>
  <c r="AK71" i="1" s="1"/>
  <c r="AF54" i="1"/>
  <c r="AK54" i="1" s="1"/>
  <c r="AL54" i="1"/>
  <c r="AF20" i="1"/>
  <c r="AK20" i="1" s="1"/>
  <c r="AF16" i="1"/>
  <c r="AG16" i="1"/>
  <c r="AL53" i="1"/>
  <c r="AL104" i="1"/>
  <c r="AL98" i="1"/>
  <c r="AL48" i="1"/>
  <c r="AL106" i="1"/>
  <c r="AL56" i="1"/>
  <c r="AL105" i="1"/>
  <c r="AL103" i="1"/>
  <c r="AL47" i="1"/>
  <c r="AL93" i="1"/>
  <c r="AL88" i="1"/>
  <c r="AL35" i="1"/>
  <c r="AL32" i="1"/>
  <c r="AL22" i="1"/>
  <c r="AL115" i="1"/>
  <c r="AL112" i="1"/>
  <c r="AL64" i="1"/>
  <c r="AL96" i="1"/>
  <c r="AL26" i="1"/>
  <c r="AL25" i="1"/>
  <c r="AL76" i="1"/>
  <c r="AL23" i="1"/>
  <c r="AL65" i="1"/>
  <c r="AL84" i="1"/>
  <c r="AL31" i="1"/>
  <c r="AL78" i="1"/>
  <c r="AL28" i="1"/>
  <c r="AL77" i="1"/>
  <c r="AL18" i="1"/>
  <c r="AL49" i="1"/>
  <c r="AL21" i="1"/>
  <c r="AL72" i="1"/>
  <c r="AL19" i="1"/>
  <c r="AL116" i="1"/>
  <c r="AL63" i="1"/>
  <c r="AL110" i="1"/>
  <c r="AL113" i="1"/>
  <c r="AL102" i="1"/>
  <c r="AL75" i="1"/>
  <c r="AL51" i="1"/>
  <c r="AL70" i="1"/>
  <c r="AL50" i="1"/>
  <c r="AL81" i="1"/>
  <c r="AL100" i="1"/>
  <c r="AL94" i="1"/>
  <c r="AL44" i="1"/>
  <c r="AL38" i="1"/>
  <c r="AL82" i="1"/>
  <c r="AL107" i="1"/>
  <c r="AL68" i="1"/>
  <c r="AL62" i="1"/>
  <c r="AL61" i="1"/>
  <c r="AL86" i="1"/>
  <c r="AL69" i="1"/>
  <c r="AL17" i="1"/>
  <c r="AL114" i="1"/>
  <c r="AL58" i="1"/>
  <c r="AL111" i="1"/>
  <c r="AL57" i="1"/>
  <c r="AL108" i="1"/>
  <c r="AL55" i="1"/>
  <c r="AL91" i="1"/>
  <c r="AL52" i="1"/>
  <c r="AL101" i="1"/>
  <c r="AL46" i="1"/>
  <c r="AL99" i="1"/>
  <c r="AL45" i="1"/>
  <c r="AL90" i="1"/>
  <c r="AL40" i="1"/>
  <c r="AL89" i="1"/>
  <c r="AL34" i="1"/>
  <c r="AL42" i="1"/>
  <c r="AL95" i="1"/>
  <c r="AL92" i="1"/>
  <c r="AL27" i="1"/>
  <c r="AL85" i="1"/>
  <c r="AL30" i="1"/>
  <c r="AL83" i="1"/>
  <c r="AL29" i="1"/>
  <c r="AL80" i="1"/>
  <c r="AL97" i="1"/>
  <c r="AL74" i="1"/>
  <c r="AL24" i="1"/>
  <c r="AL73" i="1"/>
  <c r="AL109" i="1"/>
  <c r="AL71" i="1"/>
  <c r="AL20" i="1"/>
  <c r="AL67" i="1"/>
  <c r="AL33" i="1"/>
  <c r="AH102" i="1"/>
  <c r="AD102" i="1"/>
  <c r="AI102" i="1" s="1"/>
  <c r="AE102" i="1"/>
  <c r="AJ102" i="1" s="1"/>
  <c r="AH53" i="1"/>
  <c r="AE53" i="1"/>
  <c r="AJ53" i="1" s="1"/>
  <c r="AD53" i="1"/>
  <c r="AI53" i="1" s="1"/>
  <c r="AH104" i="1"/>
  <c r="AE104" i="1"/>
  <c r="AJ104" i="1" s="1"/>
  <c r="AD104" i="1"/>
  <c r="AI104" i="1" s="1"/>
  <c r="AH51" i="1"/>
  <c r="AD51" i="1"/>
  <c r="AI51" i="1" s="1"/>
  <c r="AE51" i="1"/>
  <c r="AJ51" i="1" s="1"/>
  <c r="AH98" i="1"/>
  <c r="AE98" i="1"/>
  <c r="AJ98" i="1" s="1"/>
  <c r="AD98" i="1"/>
  <c r="AI98" i="1" s="1"/>
  <c r="AH48" i="1"/>
  <c r="AE48" i="1"/>
  <c r="AJ48" i="1" s="1"/>
  <c r="AD48" i="1"/>
  <c r="AI48" i="1" s="1"/>
  <c r="AH70" i="1"/>
  <c r="AE70" i="1"/>
  <c r="AJ70" i="1" s="1"/>
  <c r="AD70" i="1"/>
  <c r="AI70" i="1" s="1"/>
  <c r="AH106" i="1"/>
  <c r="AE106" i="1"/>
  <c r="AJ106" i="1" s="1"/>
  <c r="AD106" i="1"/>
  <c r="AI106" i="1" s="1"/>
  <c r="AH56" i="1"/>
  <c r="AD56" i="1"/>
  <c r="AI56" i="1" s="1"/>
  <c r="AE56" i="1"/>
  <c r="AJ56" i="1" s="1"/>
  <c r="AH105" i="1"/>
  <c r="AE105" i="1"/>
  <c r="AJ105" i="1" s="1"/>
  <c r="AD105" i="1"/>
  <c r="AI105" i="1" s="1"/>
  <c r="AH50" i="1"/>
  <c r="AD50" i="1"/>
  <c r="AI50" i="1" s="1"/>
  <c r="AE50" i="1"/>
  <c r="AJ50" i="1" s="1"/>
  <c r="AH103" i="1"/>
  <c r="AD103" i="1"/>
  <c r="AI103" i="1" s="1"/>
  <c r="AE103" i="1"/>
  <c r="AJ103" i="1" s="1"/>
  <c r="AH81" i="1"/>
  <c r="AE81" i="1"/>
  <c r="AJ81" i="1" s="1"/>
  <c r="AD81" i="1"/>
  <c r="AI81" i="1" s="1"/>
  <c r="AH100" i="1"/>
  <c r="AD100" i="1"/>
  <c r="AI100" i="1" s="1"/>
  <c r="AE100" i="1"/>
  <c r="AJ100" i="1" s="1"/>
  <c r="AH47" i="1"/>
  <c r="AD47" i="1"/>
  <c r="AI47" i="1" s="1"/>
  <c r="AE47" i="1"/>
  <c r="AJ47" i="1" s="1"/>
  <c r="AH94" i="1"/>
  <c r="AD94" i="1"/>
  <c r="AI94" i="1" s="1"/>
  <c r="AE94" i="1"/>
  <c r="AJ94" i="1" s="1"/>
  <c r="AH44" i="1"/>
  <c r="AD44" i="1"/>
  <c r="AI44" i="1" s="1"/>
  <c r="AE44" i="1"/>
  <c r="AJ44" i="1" s="1"/>
  <c r="AH93" i="1"/>
  <c r="AE93" i="1"/>
  <c r="AJ93" i="1" s="1"/>
  <c r="AD93" i="1"/>
  <c r="AI93" i="1" s="1"/>
  <c r="AH38" i="1"/>
  <c r="AD38" i="1"/>
  <c r="AI38" i="1" s="1"/>
  <c r="AE38" i="1"/>
  <c r="AJ38" i="1" s="1"/>
  <c r="AH117" i="1"/>
  <c r="AE117" i="1"/>
  <c r="AJ117" i="1" s="1"/>
  <c r="AD117" i="1"/>
  <c r="AI117" i="1" s="1"/>
  <c r="AL117" i="1"/>
  <c r="AH37" i="1"/>
  <c r="AL37" i="1"/>
  <c r="AD37" i="1"/>
  <c r="AI37" i="1" s="1"/>
  <c r="AE37" i="1"/>
  <c r="AJ37" i="1" s="1"/>
  <c r="AH88" i="1"/>
  <c r="AE88" i="1"/>
  <c r="AJ88" i="1" s="1"/>
  <c r="AD88" i="1"/>
  <c r="AI88" i="1" s="1"/>
  <c r="AH35" i="1"/>
  <c r="AE35" i="1"/>
  <c r="AJ35" i="1" s="1"/>
  <c r="AD35" i="1"/>
  <c r="AI35" i="1" s="1"/>
  <c r="AH82" i="1"/>
  <c r="AD82" i="1"/>
  <c r="AI82" i="1" s="1"/>
  <c r="AE82" i="1"/>
  <c r="AJ82" i="1" s="1"/>
  <c r="AH32" i="1"/>
  <c r="AD32" i="1"/>
  <c r="AI32" i="1" s="1"/>
  <c r="AE32" i="1"/>
  <c r="AJ32" i="1" s="1"/>
  <c r="AH107" i="1"/>
  <c r="AE107" i="1"/>
  <c r="AJ107" i="1" s="1"/>
  <c r="AD107" i="1"/>
  <c r="AI107" i="1" s="1"/>
  <c r="AH68" i="1"/>
  <c r="AD68" i="1"/>
  <c r="AI68" i="1" s="1"/>
  <c r="AE68" i="1"/>
  <c r="AJ68" i="1" s="1"/>
  <c r="AH22" i="1"/>
  <c r="AD22" i="1"/>
  <c r="AI22" i="1" s="1"/>
  <c r="AE22" i="1"/>
  <c r="AJ22" i="1" s="1"/>
  <c r="AH62" i="1"/>
  <c r="AE62" i="1"/>
  <c r="AJ62" i="1" s="1"/>
  <c r="AD62" i="1"/>
  <c r="AI62" i="1" s="1"/>
  <c r="AH115" i="1"/>
  <c r="AE115" i="1"/>
  <c r="AJ115" i="1" s="1"/>
  <c r="AD115" i="1"/>
  <c r="AI115" i="1" s="1"/>
  <c r="AH61" i="1"/>
  <c r="AE61" i="1"/>
  <c r="AJ61" i="1" s="1"/>
  <c r="AD61" i="1"/>
  <c r="AI61" i="1" s="1"/>
  <c r="AH112" i="1"/>
  <c r="AE112" i="1"/>
  <c r="AJ112" i="1" s="1"/>
  <c r="AD112" i="1"/>
  <c r="AI112" i="1" s="1"/>
  <c r="AH86" i="1"/>
  <c r="AD86" i="1"/>
  <c r="AI86" i="1" s="1"/>
  <c r="AE86" i="1"/>
  <c r="AJ86" i="1" s="1"/>
  <c r="AH69" i="1"/>
  <c r="AE69" i="1"/>
  <c r="AJ69" i="1" s="1"/>
  <c r="AD69" i="1"/>
  <c r="AI69" i="1" s="1"/>
  <c r="AH17" i="1"/>
  <c r="AD17" i="1"/>
  <c r="AI17" i="1" s="1"/>
  <c r="AE17" i="1"/>
  <c r="AJ17" i="1" s="1"/>
  <c r="AH67" i="1"/>
  <c r="AD67" i="1"/>
  <c r="AI67" i="1" s="1"/>
  <c r="AE67" i="1"/>
  <c r="AJ67" i="1" s="1"/>
  <c r="AH114" i="1"/>
  <c r="AE114" i="1"/>
  <c r="AJ114" i="1" s="1"/>
  <c r="AD114" i="1"/>
  <c r="AI114" i="1" s="1"/>
  <c r="AH64" i="1"/>
  <c r="AD64" i="1"/>
  <c r="AI64" i="1" s="1"/>
  <c r="AE64" i="1"/>
  <c r="AJ64" i="1" s="1"/>
  <c r="AH33" i="1"/>
  <c r="AD33" i="1"/>
  <c r="AI33" i="1" s="1"/>
  <c r="AE33" i="1"/>
  <c r="AJ33" i="1" s="1"/>
  <c r="AH58" i="1"/>
  <c r="AE58" i="1"/>
  <c r="AJ58" i="1" s="1"/>
  <c r="AD58" i="1"/>
  <c r="AI58" i="1" s="1"/>
  <c r="AH111" i="1"/>
  <c r="AD111" i="1"/>
  <c r="AI111" i="1" s="1"/>
  <c r="AE111" i="1"/>
  <c r="AJ111" i="1" s="1"/>
  <c r="AH57" i="1"/>
  <c r="AE57" i="1"/>
  <c r="AJ57" i="1" s="1"/>
  <c r="AD57" i="1"/>
  <c r="AI57" i="1" s="1"/>
  <c r="AH108" i="1"/>
  <c r="AD108" i="1"/>
  <c r="AI108" i="1" s="1"/>
  <c r="AE108" i="1"/>
  <c r="AJ108" i="1" s="1"/>
  <c r="AH55" i="1"/>
  <c r="AD55" i="1"/>
  <c r="AI55" i="1" s="1"/>
  <c r="AE55" i="1"/>
  <c r="AJ55" i="1" s="1"/>
  <c r="AH91" i="1"/>
  <c r="AE91" i="1"/>
  <c r="AJ91" i="1" s="1"/>
  <c r="AD91" i="1"/>
  <c r="AI91" i="1" s="1"/>
  <c r="AH52" i="1"/>
  <c r="AD52" i="1"/>
  <c r="AI52" i="1" s="1"/>
  <c r="AE52" i="1"/>
  <c r="AJ52" i="1" s="1"/>
  <c r="AH101" i="1"/>
  <c r="AE101" i="1"/>
  <c r="AJ101" i="1" s="1"/>
  <c r="AD101" i="1"/>
  <c r="AI101" i="1" s="1"/>
  <c r="AH46" i="1"/>
  <c r="AE46" i="1"/>
  <c r="AJ46" i="1" s="1"/>
  <c r="AD46" i="1"/>
  <c r="AI46" i="1" s="1"/>
  <c r="AH99" i="1"/>
  <c r="AE99" i="1"/>
  <c r="AJ99" i="1" s="1"/>
  <c r="AD99" i="1"/>
  <c r="AI99" i="1" s="1"/>
  <c r="AH45" i="1"/>
  <c r="AD45" i="1"/>
  <c r="AI45" i="1" s="1"/>
  <c r="AE45" i="1"/>
  <c r="AJ45" i="1" s="1"/>
  <c r="AH96" i="1"/>
  <c r="AD96" i="1"/>
  <c r="AI96" i="1" s="1"/>
  <c r="AE96" i="1"/>
  <c r="AJ96" i="1" s="1"/>
  <c r="AH59" i="1"/>
  <c r="AE59" i="1"/>
  <c r="AJ59" i="1" s="1"/>
  <c r="AD59" i="1"/>
  <c r="AI59" i="1" s="1"/>
  <c r="AL59" i="1"/>
  <c r="AH26" i="1"/>
  <c r="AE26" i="1"/>
  <c r="AJ26" i="1" s="1"/>
  <c r="AD26" i="1"/>
  <c r="AI26" i="1" s="1"/>
  <c r="AH79" i="1"/>
  <c r="AD79" i="1"/>
  <c r="AI79" i="1" s="1"/>
  <c r="AE79" i="1"/>
  <c r="AJ79" i="1" s="1"/>
  <c r="AL79" i="1"/>
  <c r="AH25" i="1"/>
  <c r="AE25" i="1"/>
  <c r="AJ25" i="1" s="1"/>
  <c r="AD25" i="1"/>
  <c r="AI25" i="1" s="1"/>
  <c r="AH76" i="1"/>
  <c r="AE76" i="1"/>
  <c r="AJ76" i="1" s="1"/>
  <c r="AD76" i="1"/>
  <c r="AI76" i="1" s="1"/>
  <c r="AH23" i="1"/>
  <c r="AE23" i="1"/>
  <c r="AJ23" i="1" s="1"/>
  <c r="AD23" i="1"/>
  <c r="AI23" i="1" s="1"/>
  <c r="AH65" i="1"/>
  <c r="AE65" i="1"/>
  <c r="AJ65" i="1" s="1"/>
  <c r="AD65" i="1"/>
  <c r="AI65" i="1" s="1"/>
  <c r="AH84" i="1"/>
  <c r="AE84" i="1"/>
  <c r="AJ84" i="1" s="1"/>
  <c r="AD84" i="1"/>
  <c r="AI84" i="1" s="1"/>
  <c r="AH31" i="1"/>
  <c r="AE31" i="1"/>
  <c r="AJ31" i="1" s="1"/>
  <c r="AD31" i="1"/>
  <c r="AI31" i="1" s="1"/>
  <c r="AH78" i="1"/>
  <c r="AD78" i="1"/>
  <c r="AI78" i="1" s="1"/>
  <c r="AE78" i="1"/>
  <c r="AJ78" i="1" s="1"/>
  <c r="AH28" i="1"/>
  <c r="AE28" i="1"/>
  <c r="AJ28" i="1" s="1"/>
  <c r="AD28" i="1"/>
  <c r="AI28" i="1" s="1"/>
  <c r="AH77" i="1"/>
  <c r="AD77" i="1"/>
  <c r="AI77" i="1" s="1"/>
  <c r="AE77" i="1"/>
  <c r="AJ77" i="1" s="1"/>
  <c r="AH18" i="1"/>
  <c r="AD18" i="1"/>
  <c r="AI18" i="1" s="1"/>
  <c r="AE18" i="1"/>
  <c r="AJ18" i="1" s="1"/>
  <c r="AH49" i="1"/>
  <c r="AE49" i="1"/>
  <c r="AJ49" i="1" s="1"/>
  <c r="AD49" i="1"/>
  <c r="AI49" i="1" s="1"/>
  <c r="AH21" i="1"/>
  <c r="AE21" i="1"/>
  <c r="AJ21" i="1" s="1"/>
  <c r="AD21" i="1"/>
  <c r="AI21" i="1" s="1"/>
  <c r="AH72" i="1"/>
  <c r="AD72" i="1"/>
  <c r="AI72" i="1" s="1"/>
  <c r="AE72" i="1"/>
  <c r="AJ72" i="1" s="1"/>
  <c r="AH19" i="1"/>
  <c r="AE19" i="1"/>
  <c r="AJ19" i="1" s="1"/>
  <c r="AD19" i="1"/>
  <c r="AI19" i="1" s="1"/>
  <c r="AH66" i="1"/>
  <c r="AE66" i="1"/>
  <c r="AJ66" i="1" s="1"/>
  <c r="AL66" i="1"/>
  <c r="AD66" i="1"/>
  <c r="AI66" i="1" s="1"/>
  <c r="AH16" i="1"/>
  <c r="AE16" i="1"/>
  <c r="AD16" i="1"/>
  <c r="AC118" i="1"/>
  <c r="AH43" i="1"/>
  <c r="AE43" i="1"/>
  <c r="AJ43" i="1" s="1"/>
  <c r="AD43" i="1"/>
  <c r="AI43" i="1" s="1"/>
  <c r="AH116" i="1"/>
  <c r="AD116" i="1"/>
  <c r="AI116" i="1" s="1"/>
  <c r="AE116" i="1"/>
  <c r="AJ116" i="1" s="1"/>
  <c r="AH63" i="1"/>
  <c r="AD63" i="1"/>
  <c r="AI63" i="1" s="1"/>
  <c r="AE63" i="1"/>
  <c r="AJ63" i="1" s="1"/>
  <c r="AH110" i="1"/>
  <c r="AD110" i="1"/>
  <c r="AI110" i="1" s="1"/>
  <c r="AE110" i="1"/>
  <c r="AJ110" i="1" s="1"/>
  <c r="AH60" i="1"/>
  <c r="AE60" i="1"/>
  <c r="AJ60" i="1" s="1"/>
  <c r="AD60" i="1"/>
  <c r="AI60" i="1" s="1"/>
  <c r="AH113" i="1"/>
  <c r="AE113" i="1"/>
  <c r="AJ113" i="1" s="1"/>
  <c r="AD113" i="1"/>
  <c r="AI113" i="1" s="1"/>
  <c r="AH75" i="1"/>
  <c r="AE75" i="1"/>
  <c r="AJ75" i="1" s="1"/>
  <c r="AD75" i="1"/>
  <c r="AI75" i="1" s="1"/>
  <c r="AH90" i="1"/>
  <c r="AE90" i="1"/>
  <c r="AJ90" i="1" s="1"/>
  <c r="AD90" i="1"/>
  <c r="AI90" i="1" s="1"/>
  <c r="AH40" i="1"/>
  <c r="AD40" i="1"/>
  <c r="AI40" i="1" s="1"/>
  <c r="AE40" i="1"/>
  <c r="AJ40" i="1" s="1"/>
  <c r="AH89" i="1"/>
  <c r="AD89" i="1"/>
  <c r="AI89" i="1" s="1"/>
  <c r="AE89" i="1"/>
  <c r="AJ89" i="1" s="1"/>
  <c r="AH34" i="1"/>
  <c r="AE34" i="1"/>
  <c r="AJ34" i="1" s="1"/>
  <c r="AD34" i="1"/>
  <c r="AI34" i="1" s="1"/>
  <c r="AH87" i="1"/>
  <c r="AE87" i="1"/>
  <c r="AJ87" i="1" s="1"/>
  <c r="AD87" i="1"/>
  <c r="AI87" i="1" s="1"/>
  <c r="AH42" i="1"/>
  <c r="AD42" i="1"/>
  <c r="AI42" i="1" s="1"/>
  <c r="AE42" i="1"/>
  <c r="AJ42" i="1" s="1"/>
  <c r="AH95" i="1"/>
  <c r="AD95" i="1"/>
  <c r="AI95" i="1" s="1"/>
  <c r="AE95" i="1"/>
  <c r="AJ95" i="1" s="1"/>
  <c r="AH41" i="1"/>
  <c r="AD41" i="1"/>
  <c r="AI41" i="1" s="1"/>
  <c r="AE41" i="1"/>
  <c r="AJ41" i="1" s="1"/>
  <c r="AH92" i="1"/>
  <c r="AE92" i="1"/>
  <c r="AJ92" i="1" s="1"/>
  <c r="AD92" i="1"/>
  <c r="AI92" i="1" s="1"/>
  <c r="AH39" i="1"/>
  <c r="AL39" i="1"/>
  <c r="AD39" i="1"/>
  <c r="AI39" i="1" s="1"/>
  <c r="AE39" i="1"/>
  <c r="AJ39" i="1" s="1"/>
  <c r="AH27" i="1"/>
  <c r="AE27" i="1"/>
  <c r="AJ27" i="1" s="1"/>
  <c r="AD27" i="1"/>
  <c r="AI27" i="1" s="1"/>
  <c r="AH36" i="1"/>
  <c r="AE36" i="1"/>
  <c r="AJ36" i="1" s="1"/>
  <c r="AD36" i="1"/>
  <c r="AI36" i="1" s="1"/>
  <c r="AH85" i="1"/>
  <c r="AE85" i="1"/>
  <c r="AJ85" i="1" s="1"/>
  <c r="AD85" i="1"/>
  <c r="AI85" i="1" s="1"/>
  <c r="AH30" i="1"/>
  <c r="AE30" i="1"/>
  <c r="AJ30" i="1" s="1"/>
  <c r="AD30" i="1"/>
  <c r="AI30" i="1" s="1"/>
  <c r="AH83" i="1"/>
  <c r="AD83" i="1"/>
  <c r="AI83" i="1" s="1"/>
  <c r="AE83" i="1"/>
  <c r="AJ83" i="1" s="1"/>
  <c r="AH29" i="1"/>
  <c r="AD29" i="1"/>
  <c r="AI29" i="1" s="1"/>
  <c r="AE29" i="1"/>
  <c r="AJ29" i="1" s="1"/>
  <c r="AH80" i="1"/>
  <c r="AE80" i="1"/>
  <c r="AJ80" i="1" s="1"/>
  <c r="AD80" i="1"/>
  <c r="AI80" i="1" s="1"/>
  <c r="AH97" i="1"/>
  <c r="AD97" i="1"/>
  <c r="AI97" i="1" s="1"/>
  <c r="AE97" i="1"/>
  <c r="AJ97" i="1" s="1"/>
  <c r="AH74" i="1"/>
  <c r="AE74" i="1"/>
  <c r="AJ74" i="1" s="1"/>
  <c r="AD74" i="1"/>
  <c r="AI74" i="1" s="1"/>
  <c r="AH24" i="1"/>
  <c r="AD24" i="1"/>
  <c r="AI24" i="1" s="1"/>
  <c r="AE24" i="1"/>
  <c r="AJ24" i="1" s="1"/>
  <c r="AH73" i="1"/>
  <c r="AD73" i="1"/>
  <c r="AI73" i="1" s="1"/>
  <c r="AE73" i="1"/>
  <c r="AJ73" i="1" s="1"/>
  <c r="AH109" i="1"/>
  <c r="AE109" i="1"/>
  <c r="AJ109" i="1" s="1"/>
  <c r="AD109" i="1"/>
  <c r="AI109" i="1" s="1"/>
  <c r="AH71" i="1"/>
  <c r="AE71" i="1"/>
  <c r="AJ71" i="1" s="1"/>
  <c r="AD71" i="1"/>
  <c r="AI71" i="1" s="1"/>
  <c r="AH54" i="1"/>
  <c r="AE54" i="1"/>
  <c r="AJ54" i="1" s="1"/>
  <c r="AD54" i="1"/>
  <c r="AI54" i="1" s="1"/>
  <c r="AH20" i="1"/>
  <c r="AD20" i="1"/>
  <c r="AI20" i="1" s="1"/>
  <c r="AE20" i="1"/>
  <c r="AJ20" i="1" s="1"/>
  <c r="AK16" i="1" l="1"/>
  <c r="AK118" i="1" s="1"/>
  <c r="AG12" i="2" s="1"/>
  <c r="AF118" i="1"/>
  <c r="C108" i="2"/>
  <c r="AB6" i="2"/>
  <c r="C105" i="2"/>
  <c r="AJ16" i="1"/>
  <c r="AJ118" i="1" s="1"/>
  <c r="AG10" i="2" s="1"/>
  <c r="AG11" i="2" s="1"/>
  <c r="AE118" i="1"/>
  <c r="AI16" i="1"/>
  <c r="AI118" i="1" s="1"/>
  <c r="AG8" i="2" s="1"/>
  <c r="AG9" i="2" s="1"/>
  <c r="AD118" i="1"/>
  <c r="AH118" i="1"/>
  <c r="AG6" i="2" s="1"/>
  <c r="AG7" i="2" s="1"/>
  <c r="AL16" i="1"/>
  <c r="AL118" i="1" s="1"/>
  <c r="AG13" i="2" s="1"/>
  <c r="AG118" i="1"/>
  <c r="AB7" i="2" l="1"/>
  <c r="C36" i="2"/>
  <c r="C42" i="2"/>
  <c r="AB10" i="2"/>
  <c r="AB11" i="2" s="1"/>
  <c r="S111" i="2"/>
  <c r="S114" i="2"/>
  <c r="AB12" i="2"/>
  <c r="K119" i="2"/>
  <c r="K122" i="2"/>
  <c r="S122" i="2"/>
  <c r="S119" i="2"/>
  <c r="AB13" i="2"/>
  <c r="AB8" i="2"/>
  <c r="AB9" i="2" s="1"/>
  <c r="K114" i="2"/>
  <c r="K111" i="2"/>
  <c r="C45" i="2"/>
  <c r="C38" i="2" l="1"/>
</calcChain>
</file>

<file path=xl/comments1.xml><?xml version="1.0" encoding="utf-8"?>
<comments xmlns="http://schemas.openxmlformats.org/spreadsheetml/2006/main">
  <authors>
    <author>調査統計課　小野寺　内線5307</author>
  </authors>
  <commentList>
    <comment ref="C12" authorId="0" shapeId="0">
      <text>
        <r>
          <rPr>
            <sz val="9"/>
            <color indexed="81"/>
            <rFont val="ＭＳ Ｐゴシック"/>
            <family val="3"/>
            <charset val="128"/>
          </rPr>
          <t>単位を選択してください。</t>
        </r>
      </text>
    </comment>
  </commentList>
</comments>
</file>

<file path=xl/comments2.xml><?xml version="1.0" encoding="utf-8"?>
<comments xmlns="http://schemas.openxmlformats.org/spreadsheetml/2006/main">
  <authors>
    <author>調査統計課　小野寺　内線5307</author>
  </authors>
  <commentList>
    <comment ref="J1" authorId="0" shapeId="0">
      <text>
        <r>
          <rPr>
            <b/>
            <sz val="14"/>
            <color indexed="81"/>
            <rFont val="ＭＳ Ｐゴシック"/>
            <family val="3"/>
            <charset val="128"/>
          </rPr>
          <t>①　分析タイトルを入力してください。</t>
        </r>
      </text>
    </comment>
    <comment ref="B18" authorId="0" shapeId="0">
      <text>
        <r>
          <rPr>
            <b/>
            <sz val="14"/>
            <color indexed="81"/>
            <rFont val="ＭＳ Ｐゴシック"/>
            <family val="3"/>
            <charset val="128"/>
          </rPr>
          <t>②　この分析についての説明を入力してください。</t>
        </r>
      </text>
    </comment>
  </commentList>
</comments>
</file>

<file path=xl/sharedStrings.xml><?xml version="1.0" encoding="utf-8"?>
<sst xmlns="http://schemas.openxmlformats.org/spreadsheetml/2006/main" count="2363" uniqueCount="690">
  <si>
    <t>需要増加額</t>
    <rPh sb="0" eb="2">
      <t>ジュヨウ</t>
    </rPh>
    <rPh sb="2" eb="4">
      <t>ゾウカ</t>
    </rPh>
    <rPh sb="4" eb="5">
      <t>ガク</t>
    </rPh>
    <phoneticPr fontId="4"/>
  </si>
  <si>
    <t>県内自給率</t>
    <rPh sb="0" eb="2">
      <t>ケンナイ</t>
    </rPh>
    <rPh sb="2" eb="5">
      <t>ジキュウリツ</t>
    </rPh>
    <phoneticPr fontId="4"/>
  </si>
  <si>
    <t>営業余剰</t>
  </si>
  <si>
    <t>（単位：人、人/百万円）</t>
    <rPh sb="6" eb="7">
      <t>ヒト</t>
    </rPh>
    <rPh sb="8" eb="10">
      <t>ヒャクマン</t>
    </rPh>
    <phoneticPr fontId="4"/>
  </si>
  <si>
    <t>部門名　</t>
  </si>
  <si>
    <t>従業者
総数</t>
    <rPh sb="0" eb="3">
      <t>ジュウギョウシャ</t>
    </rPh>
    <rPh sb="4" eb="6">
      <t>ソウスウ</t>
    </rPh>
    <phoneticPr fontId="4"/>
  </si>
  <si>
    <t>個人業主</t>
    <rPh sb="0" eb="2">
      <t>コジン</t>
    </rPh>
    <rPh sb="2" eb="4">
      <t>ギョウシュ</t>
    </rPh>
    <phoneticPr fontId="4"/>
  </si>
  <si>
    <t>家族
従業者</t>
    <rPh sb="0" eb="2">
      <t>カゾク</t>
    </rPh>
    <rPh sb="3" eb="5">
      <t>ジュウギョウ</t>
    </rPh>
    <rPh sb="5" eb="6">
      <t>シャ</t>
    </rPh>
    <phoneticPr fontId="4"/>
  </si>
  <si>
    <t>有給役員
・雇用者</t>
    <rPh sb="0" eb="2">
      <t>ユウキュウ</t>
    </rPh>
    <rPh sb="2" eb="4">
      <t>ヤクイン</t>
    </rPh>
    <rPh sb="6" eb="9">
      <t>コヨウシャ</t>
    </rPh>
    <phoneticPr fontId="4"/>
  </si>
  <si>
    <t>有給役員</t>
    <rPh sb="0" eb="2">
      <t>ユウキュウ</t>
    </rPh>
    <rPh sb="2" eb="4">
      <t>ヤクイン</t>
    </rPh>
    <phoneticPr fontId="4"/>
  </si>
  <si>
    <t>雇用者</t>
    <rPh sb="0" eb="3">
      <t>コヨウシャ</t>
    </rPh>
    <phoneticPr fontId="4"/>
  </si>
  <si>
    <t>就業係数</t>
    <rPh sb="0" eb="2">
      <t>シュウギョウ</t>
    </rPh>
    <rPh sb="2" eb="4">
      <t>ケイスウ</t>
    </rPh>
    <phoneticPr fontId="4"/>
  </si>
  <si>
    <t>雇用係数</t>
    <rPh sb="0" eb="2">
      <t>コヨウ</t>
    </rPh>
    <rPh sb="2" eb="4">
      <t>ケイスウ</t>
    </rPh>
    <phoneticPr fontId="4"/>
  </si>
  <si>
    <t>合　計</t>
    <rPh sb="0" eb="1">
      <t>ゴウ</t>
    </rPh>
    <rPh sb="2" eb="3">
      <t>ケイ</t>
    </rPh>
    <phoneticPr fontId="4"/>
  </si>
  <si>
    <t>県内需要
増加額</t>
    <rPh sb="0" eb="2">
      <t>ケンナイ</t>
    </rPh>
    <rPh sb="2" eb="4">
      <t>ジュヨウ</t>
    </rPh>
    <rPh sb="5" eb="7">
      <t>ゾウカ</t>
    </rPh>
    <rPh sb="7" eb="8">
      <t>ガク</t>
    </rPh>
    <phoneticPr fontId="4"/>
  </si>
  <si>
    <t>粗付加
価値率</t>
    <rPh sb="0" eb="1">
      <t>ソ</t>
    </rPh>
    <rPh sb="1" eb="3">
      <t>フカ</t>
    </rPh>
    <rPh sb="4" eb="6">
      <t>カチ</t>
    </rPh>
    <rPh sb="6" eb="7">
      <t>リツ</t>
    </rPh>
    <phoneticPr fontId="4"/>
  </si>
  <si>
    <t>逆行列係数</t>
    <rPh sb="0" eb="3">
      <t>ギャクギョウレツ</t>
    </rPh>
    <rPh sb="3" eb="5">
      <t>ケイスウ</t>
    </rPh>
    <phoneticPr fontId="4"/>
  </si>
  <si>
    <t>直接効果の内訳</t>
    <rPh sb="0" eb="2">
      <t>チョクセツ</t>
    </rPh>
    <rPh sb="2" eb="4">
      <t>コウカ</t>
    </rPh>
    <rPh sb="5" eb="7">
      <t>ウチワケ</t>
    </rPh>
    <phoneticPr fontId="4"/>
  </si>
  <si>
    <t>雇用者
所得率</t>
    <rPh sb="0" eb="3">
      <t>コヨウシャ</t>
    </rPh>
    <rPh sb="4" eb="6">
      <t>ショトク</t>
    </rPh>
    <rPh sb="6" eb="7">
      <t>リツ</t>
    </rPh>
    <phoneticPr fontId="4"/>
  </si>
  <si>
    <t>粗付加価値
誘発額</t>
    <rPh sb="0" eb="1">
      <t>ソ</t>
    </rPh>
    <rPh sb="1" eb="3">
      <t>フカ</t>
    </rPh>
    <rPh sb="3" eb="5">
      <t>カチ</t>
    </rPh>
    <rPh sb="6" eb="8">
      <t>ユウハツ</t>
    </rPh>
    <rPh sb="8" eb="9">
      <t>ガク</t>
    </rPh>
    <phoneticPr fontId="4"/>
  </si>
  <si>
    <t>雇用者所得
誘発額</t>
    <rPh sb="0" eb="3">
      <t>コヨウシャ</t>
    </rPh>
    <rPh sb="3" eb="5">
      <t>ショトク</t>
    </rPh>
    <rPh sb="6" eb="8">
      <t>ユウハツ</t>
    </rPh>
    <rPh sb="8" eb="9">
      <t>ガク</t>
    </rPh>
    <phoneticPr fontId="4"/>
  </si>
  <si>
    <t>間接効果の内訳</t>
    <rPh sb="0" eb="2">
      <t>カンセツ</t>
    </rPh>
    <rPh sb="2" eb="4">
      <t>コウカ</t>
    </rPh>
    <rPh sb="5" eb="7">
      <t>ウチワケ</t>
    </rPh>
    <phoneticPr fontId="4"/>
  </si>
  <si>
    <t>粗付加価値
誘発額</t>
    <rPh sb="0" eb="5">
      <t>ソフカカチ</t>
    </rPh>
    <rPh sb="6" eb="8">
      <t>ユウハツ</t>
    </rPh>
    <rPh sb="8" eb="9">
      <t>ガク</t>
    </rPh>
    <phoneticPr fontId="4"/>
  </si>
  <si>
    <t>雇用者所得
誘発額計</t>
    <rPh sb="0" eb="3">
      <t>コヨウシャ</t>
    </rPh>
    <rPh sb="3" eb="5">
      <t>ショトク</t>
    </rPh>
    <rPh sb="6" eb="8">
      <t>ユウハツ</t>
    </rPh>
    <rPh sb="8" eb="9">
      <t>ガク</t>
    </rPh>
    <rPh sb="9" eb="10">
      <t>ケイ</t>
    </rPh>
    <phoneticPr fontId="4"/>
  </si>
  <si>
    <t>消費転換係数</t>
    <rPh sb="0" eb="2">
      <t>ショウヒ</t>
    </rPh>
    <rPh sb="2" eb="4">
      <t>テンカン</t>
    </rPh>
    <rPh sb="4" eb="6">
      <t>ケイスウ</t>
    </rPh>
    <phoneticPr fontId="4"/>
  </si>
  <si>
    <t>消費転換
係数</t>
    <rPh sb="0" eb="2">
      <t>ショウヒ</t>
    </rPh>
    <rPh sb="2" eb="4">
      <t>テンカン</t>
    </rPh>
    <rPh sb="5" eb="7">
      <t>ケイスウ</t>
    </rPh>
    <phoneticPr fontId="4"/>
  </si>
  <si>
    <t>消費支出額</t>
    <rPh sb="0" eb="2">
      <t>ショウヒ</t>
    </rPh>
    <rPh sb="2" eb="4">
      <t>シシュツ</t>
    </rPh>
    <rPh sb="4" eb="5">
      <t>ガク</t>
    </rPh>
    <phoneticPr fontId="4"/>
  </si>
  <si>
    <t>実収入</t>
    <rPh sb="0" eb="1">
      <t>ジツ</t>
    </rPh>
    <rPh sb="1" eb="3">
      <t>シュウニュウ</t>
    </rPh>
    <phoneticPr fontId="4"/>
  </si>
  <si>
    <t>平成22年</t>
  </si>
  <si>
    <t>平成23年</t>
  </si>
  <si>
    <t>　　　　　　　　　＝消費支出/実収入</t>
    <phoneticPr fontId="4"/>
  </si>
  <si>
    <t>消費転換係数＝可処分所得率（可処分所得/実収入）×平均消費性向（消費支出/可処分所得）</t>
    <rPh sb="0" eb="2">
      <t>ショウヒ</t>
    </rPh>
    <rPh sb="2" eb="4">
      <t>テンカン</t>
    </rPh>
    <rPh sb="4" eb="6">
      <t>ケイスウ</t>
    </rPh>
    <phoneticPr fontId="4"/>
  </si>
  <si>
    <t>投入係数</t>
    <rPh sb="0" eb="2">
      <t>トウニュウ</t>
    </rPh>
    <rPh sb="2" eb="4">
      <t>ケイスウ</t>
    </rPh>
    <phoneticPr fontId="4"/>
  </si>
  <si>
    <t>原材料費</t>
    <rPh sb="0" eb="3">
      <t>ゲンザイリョウ</t>
    </rPh>
    <rPh sb="3" eb="4">
      <t>ヒ</t>
    </rPh>
    <phoneticPr fontId="4"/>
  </si>
  <si>
    <t>民間消費
支出
構成比</t>
    <rPh sb="0" eb="2">
      <t>ミンカン</t>
    </rPh>
    <rPh sb="2" eb="4">
      <t>ショウヒ</t>
    </rPh>
    <rPh sb="5" eb="7">
      <t>シシュツ</t>
    </rPh>
    <rPh sb="8" eb="11">
      <t>コウセイヒ</t>
    </rPh>
    <phoneticPr fontId="4"/>
  </si>
  <si>
    <t>消費需要
増加額</t>
    <rPh sb="0" eb="2">
      <t>ショウヒ</t>
    </rPh>
    <rPh sb="2" eb="4">
      <t>ジュヨウ</t>
    </rPh>
    <rPh sb="5" eb="7">
      <t>ゾウカ</t>
    </rPh>
    <rPh sb="7" eb="8">
      <t>ガク</t>
    </rPh>
    <phoneticPr fontId="4"/>
  </si>
  <si>
    <t>Ｉのうち
県内需要額</t>
    <rPh sb="5" eb="7">
      <t>ケンナイ</t>
    </rPh>
    <rPh sb="7" eb="9">
      <t>ジュヨウ</t>
    </rPh>
    <rPh sb="9" eb="10">
      <t>ガク</t>
    </rPh>
    <phoneticPr fontId="4"/>
  </si>
  <si>
    <t>県内
消費需要
増加額</t>
    <rPh sb="0" eb="2">
      <t>ケンナイ</t>
    </rPh>
    <rPh sb="3" eb="5">
      <t>ショウヒ</t>
    </rPh>
    <rPh sb="5" eb="7">
      <t>ジュヨウ</t>
    </rPh>
    <rPh sb="8" eb="10">
      <t>ゾウカ</t>
    </rPh>
    <rPh sb="10" eb="11">
      <t>ガク</t>
    </rPh>
    <phoneticPr fontId="4"/>
  </si>
  <si>
    <t>生産誘発額</t>
    <rPh sb="0" eb="2">
      <t>セイサン</t>
    </rPh>
    <rPh sb="2" eb="4">
      <t>ユウハツ</t>
    </rPh>
    <rPh sb="4" eb="5">
      <t>ガク</t>
    </rPh>
    <phoneticPr fontId="4"/>
  </si>
  <si>
    <t>総効果</t>
    <rPh sb="0" eb="1">
      <t>ソウ</t>
    </rPh>
    <rPh sb="1" eb="3">
      <t>コウカ</t>
    </rPh>
    <phoneticPr fontId="4"/>
  </si>
  <si>
    <t>就業者
誘発量(人)</t>
    <rPh sb="0" eb="2">
      <t>シュウギョウ</t>
    </rPh>
    <rPh sb="2" eb="3">
      <t>シャ</t>
    </rPh>
    <rPh sb="4" eb="6">
      <t>ユウハツ</t>
    </rPh>
    <rPh sb="6" eb="7">
      <t>リョウ</t>
    </rPh>
    <rPh sb="8" eb="9">
      <t>ニン</t>
    </rPh>
    <phoneticPr fontId="4"/>
  </si>
  <si>
    <t>雇用者
誘発量(人)</t>
    <rPh sb="0" eb="3">
      <t>コヨウシャ</t>
    </rPh>
    <rPh sb="4" eb="6">
      <t>ユウハツ</t>
    </rPh>
    <rPh sb="6" eb="7">
      <t>リョウ</t>
    </rPh>
    <rPh sb="8" eb="9">
      <t>ニン</t>
    </rPh>
    <phoneticPr fontId="4"/>
  </si>
  <si>
    <t>就業者
誘発量(人)</t>
    <rPh sb="0" eb="3">
      <t>シュウギョウシャ</t>
    </rPh>
    <rPh sb="4" eb="6">
      <t>ユウハツ</t>
    </rPh>
    <rPh sb="6" eb="7">
      <t>リョウ</t>
    </rPh>
    <rPh sb="8" eb="9">
      <t>ニン</t>
    </rPh>
    <phoneticPr fontId="4"/>
  </si>
  <si>
    <t>分析タイトル：</t>
    <rPh sb="0" eb="2">
      <t>ブンセキ</t>
    </rPh>
    <phoneticPr fontId="4"/>
  </si>
  <si>
    <t>波及効果</t>
    <rPh sb="0" eb="2">
      <t>ハキュウ</t>
    </rPh>
    <rPh sb="2" eb="4">
      <t>コウカ</t>
    </rPh>
    <phoneticPr fontId="4"/>
  </si>
  <si>
    <t>（波及効果倍率）</t>
    <rPh sb="1" eb="3">
      <t>ハキュウ</t>
    </rPh>
    <rPh sb="3" eb="5">
      <t>コウカ</t>
    </rPh>
    <rPh sb="5" eb="7">
      <t>バイリツ</t>
    </rPh>
    <phoneticPr fontId="4"/>
  </si>
  <si>
    <t>うち粗付加価値誘発額</t>
    <rPh sb="2" eb="7">
      <t>ソフカカチ</t>
    </rPh>
    <rPh sb="7" eb="9">
      <t>ユウハツ</t>
    </rPh>
    <rPh sb="9" eb="10">
      <t>ガク</t>
    </rPh>
    <phoneticPr fontId="4"/>
  </si>
  <si>
    <t>うち雇用者所得誘発額</t>
    <rPh sb="2" eb="5">
      <t>コヨウシャ</t>
    </rPh>
    <rPh sb="5" eb="7">
      <t>ショトク</t>
    </rPh>
    <rPh sb="7" eb="9">
      <t>ユウハツ</t>
    </rPh>
    <rPh sb="9" eb="10">
      <t>ガク</t>
    </rPh>
    <phoneticPr fontId="4"/>
  </si>
  <si>
    <t>就業者誘発量：人</t>
    <rPh sb="0" eb="3">
      <t>シュウギョウシャ</t>
    </rPh>
    <rPh sb="3" eb="5">
      <t>ユウハツ</t>
    </rPh>
    <rPh sb="5" eb="6">
      <t>リョウ</t>
    </rPh>
    <rPh sb="7" eb="8">
      <t>ニン</t>
    </rPh>
    <phoneticPr fontId="4"/>
  </si>
  <si>
    <t>うち雇用者誘発量：人</t>
    <rPh sb="2" eb="5">
      <t>コヨウシャ</t>
    </rPh>
    <rPh sb="5" eb="7">
      <t>ユウハツ</t>
    </rPh>
    <rPh sb="7" eb="8">
      <t>リョウ</t>
    </rPh>
    <rPh sb="9" eb="10">
      <t>ニン</t>
    </rPh>
    <phoneticPr fontId="4"/>
  </si>
  <si>
    <t>第一次波及効果</t>
    <rPh sb="0" eb="1">
      <t>ダイ</t>
    </rPh>
    <rPh sb="1" eb="3">
      <t>イチジ</t>
    </rPh>
    <rPh sb="3" eb="5">
      <t>ハキュウ</t>
    </rPh>
    <rPh sb="5" eb="7">
      <t>コウカ</t>
    </rPh>
    <phoneticPr fontId="4"/>
  </si>
  <si>
    <t>直接効果</t>
    <rPh sb="0" eb="2">
      <t>チョクセツ</t>
    </rPh>
    <rPh sb="2" eb="4">
      <t>コウカ</t>
    </rPh>
    <phoneticPr fontId="4"/>
  </si>
  <si>
    <t>間接効果</t>
    <rPh sb="0" eb="2">
      <t>カンセツ</t>
    </rPh>
    <rPh sb="2" eb="4">
      <t>コウカ</t>
    </rPh>
    <phoneticPr fontId="4"/>
  </si>
  <si>
    <t>計</t>
    <rPh sb="0" eb="1">
      <t>ケイ</t>
    </rPh>
    <phoneticPr fontId="4"/>
  </si>
  <si>
    <t>第二次
波及効果</t>
    <rPh sb="0" eb="1">
      <t>ダイ</t>
    </rPh>
    <rPh sb="1" eb="3">
      <t>ニジ</t>
    </rPh>
    <rPh sb="4" eb="6">
      <t>ハキュウ</t>
    </rPh>
    <rPh sb="6" eb="8">
      <t>コウカ</t>
    </rPh>
    <phoneticPr fontId="4"/>
  </si>
  <si>
    <t>県内需要増加額</t>
    <rPh sb="0" eb="2">
      <t>ケンナイ</t>
    </rPh>
    <rPh sb="2" eb="4">
      <t>ジュヨウ</t>
    </rPh>
    <rPh sb="4" eb="6">
      <t>ゾウカ</t>
    </rPh>
    <rPh sb="6" eb="7">
      <t>ガク</t>
    </rPh>
    <phoneticPr fontId="4"/>
  </si>
  <si>
    <t>波及効果倍率は、各項目の金額が需要増加額（Ａ）に対してどれだけの倍率かを表しています。</t>
    <rPh sb="0" eb="2">
      <t>ハキュウ</t>
    </rPh>
    <rPh sb="2" eb="4">
      <t>コウカ</t>
    </rPh>
    <rPh sb="4" eb="6">
      <t>バイリツ</t>
    </rPh>
    <rPh sb="8" eb="11">
      <t>カクコウモク</t>
    </rPh>
    <rPh sb="12" eb="14">
      <t>キンガク</t>
    </rPh>
    <rPh sb="15" eb="17">
      <t>ジュヨウ</t>
    </rPh>
    <rPh sb="17" eb="19">
      <t>ゾウカ</t>
    </rPh>
    <rPh sb="19" eb="20">
      <t>ガク</t>
    </rPh>
    <rPh sb="24" eb="25">
      <t>タイ</t>
    </rPh>
    <rPh sb="32" eb="34">
      <t>バイリツ</t>
    </rPh>
    <rPh sb="36" eb="37">
      <t>アラワ</t>
    </rPh>
    <phoneticPr fontId="4"/>
  </si>
  <si>
    <t>県外需要増加額</t>
    <rPh sb="0" eb="2">
      <t>ケンガイ</t>
    </rPh>
    <rPh sb="2" eb="4">
      <t>ジュヨウ</t>
    </rPh>
    <rPh sb="4" eb="6">
      <t>ゾウカ</t>
    </rPh>
    <rPh sb="6" eb="7">
      <t>ガク</t>
    </rPh>
    <phoneticPr fontId="4"/>
  </si>
  <si>
    <t>粗付加価値率</t>
    <rPh sb="0" eb="5">
      <t>ソフカカチ</t>
    </rPh>
    <rPh sb="5" eb="6">
      <t>リツ</t>
    </rPh>
    <phoneticPr fontId="4"/>
  </si>
  <si>
    <t>粗付加価値誘発額</t>
    <rPh sb="0" eb="5">
      <t>ソフカカチ</t>
    </rPh>
    <rPh sb="5" eb="7">
      <t>ユウハツ</t>
    </rPh>
    <rPh sb="7" eb="8">
      <t>ガク</t>
    </rPh>
    <phoneticPr fontId="4"/>
  </si>
  <si>
    <t>雇用者所得率</t>
    <rPh sb="0" eb="3">
      <t>コヨウシャ</t>
    </rPh>
    <rPh sb="3" eb="5">
      <t>ショトク</t>
    </rPh>
    <rPh sb="5" eb="6">
      <t>リツ</t>
    </rPh>
    <phoneticPr fontId="4"/>
  </si>
  <si>
    <t>※１　ここではＣ／Ａの値が入っています。</t>
    <rPh sb="11" eb="12">
      <t>アタイ</t>
    </rPh>
    <rPh sb="13" eb="14">
      <t>ハイ</t>
    </rPh>
    <phoneticPr fontId="4"/>
  </si>
  <si>
    <t>雇用者所得誘発額</t>
    <rPh sb="0" eb="3">
      <t>コヨウシャ</t>
    </rPh>
    <rPh sb="3" eb="5">
      <t>ショトク</t>
    </rPh>
    <rPh sb="5" eb="7">
      <t>ユウハツ</t>
    </rPh>
    <rPh sb="7" eb="8">
      <t>ガク</t>
    </rPh>
    <phoneticPr fontId="4"/>
  </si>
  <si>
    <t>※３　ここではＥ／Ｃの値が入っています。</t>
    <rPh sb="11" eb="12">
      <t>アタイ</t>
    </rPh>
    <rPh sb="13" eb="14">
      <t>ハイ</t>
    </rPh>
    <phoneticPr fontId="4"/>
  </si>
  <si>
    <t>※４　ここではＧ／Ｃの値が入っています。</t>
    <rPh sb="11" eb="12">
      <t>アタイ</t>
    </rPh>
    <rPh sb="13" eb="14">
      <t>ハイ</t>
    </rPh>
    <phoneticPr fontId="4"/>
  </si>
  <si>
    <t>※２　ここではＩ／Ｃの値が入っています。</t>
    <rPh sb="11" eb="12">
      <t>アタイ</t>
    </rPh>
    <rPh sb="13" eb="14">
      <t>ハイ</t>
    </rPh>
    <phoneticPr fontId="4"/>
  </si>
  <si>
    <t>原材料費のうち県内需要額</t>
    <rPh sb="0" eb="3">
      <t>ゲンザイリョウ</t>
    </rPh>
    <rPh sb="3" eb="4">
      <t>ヒ</t>
    </rPh>
    <rPh sb="7" eb="9">
      <t>ケンナイ</t>
    </rPh>
    <rPh sb="9" eb="11">
      <t>ジュヨウ</t>
    </rPh>
    <rPh sb="11" eb="12">
      <t>ガク</t>
    </rPh>
    <phoneticPr fontId="4"/>
  </si>
  <si>
    <t>原材料費のうち県外需要額</t>
    <rPh sb="0" eb="3">
      <t>ゲンザイリョウ</t>
    </rPh>
    <rPh sb="3" eb="4">
      <t>ヒ</t>
    </rPh>
    <rPh sb="7" eb="9">
      <t>ケンガイ</t>
    </rPh>
    <rPh sb="9" eb="11">
      <t>ジュヨウ</t>
    </rPh>
    <rPh sb="11" eb="12">
      <t>ガク</t>
    </rPh>
    <phoneticPr fontId="4"/>
  </si>
  <si>
    <t>※５　ここではＫ／Ｉの値が入っています。</t>
    <rPh sb="11" eb="12">
      <t>アタイ</t>
    </rPh>
    <rPh sb="13" eb="14">
      <t>ハイ</t>
    </rPh>
    <phoneticPr fontId="4"/>
  </si>
  <si>
    <t>※６　ここではＭ／Ｋの値が入っています。</t>
    <rPh sb="11" eb="12">
      <t>アタイ</t>
    </rPh>
    <rPh sb="13" eb="14">
      <t>ハイ</t>
    </rPh>
    <phoneticPr fontId="4"/>
  </si>
  <si>
    <t>※７　ここではＮ／Ｍの値が入っています。</t>
    <rPh sb="11" eb="12">
      <t>アタイ</t>
    </rPh>
    <rPh sb="13" eb="14">
      <t>ハイ</t>
    </rPh>
    <phoneticPr fontId="4"/>
  </si>
  <si>
    <t>※８　ここではＯ／Ｍの値が入っています。</t>
    <rPh sb="11" eb="12">
      <t>アタイ</t>
    </rPh>
    <rPh sb="13" eb="14">
      <t>ハイ</t>
    </rPh>
    <phoneticPr fontId="4"/>
  </si>
  <si>
    <t>雇用者所得誘発額計</t>
    <rPh sb="0" eb="3">
      <t>コヨウシャ</t>
    </rPh>
    <rPh sb="3" eb="5">
      <t>ショトク</t>
    </rPh>
    <rPh sb="5" eb="7">
      <t>ユウハツ</t>
    </rPh>
    <rPh sb="7" eb="8">
      <t>ガク</t>
    </rPh>
    <rPh sb="8" eb="9">
      <t>ケイ</t>
    </rPh>
    <phoneticPr fontId="4"/>
  </si>
  <si>
    <t>家計
消費支出額</t>
    <rPh sb="0" eb="2">
      <t>カケイ</t>
    </rPh>
    <rPh sb="3" eb="5">
      <t>ショウヒ</t>
    </rPh>
    <rPh sb="5" eb="7">
      <t>シシュツ</t>
    </rPh>
    <rPh sb="7" eb="8">
      <t>ガク</t>
    </rPh>
    <phoneticPr fontId="4"/>
  </si>
  <si>
    <t>家計消費支出額</t>
    <rPh sb="0" eb="2">
      <t>カケイ</t>
    </rPh>
    <rPh sb="2" eb="4">
      <t>ショウヒ</t>
    </rPh>
    <rPh sb="4" eb="6">
      <t>シシュツ</t>
    </rPh>
    <rPh sb="6" eb="7">
      <t>ガク</t>
    </rPh>
    <phoneticPr fontId="4"/>
  </si>
  <si>
    <t>第一次波及効果計</t>
    <rPh sb="0" eb="1">
      <t>ダイ</t>
    </rPh>
    <rPh sb="1" eb="3">
      <t>イチジ</t>
    </rPh>
    <rPh sb="3" eb="5">
      <t>ハキュウ</t>
    </rPh>
    <rPh sb="5" eb="7">
      <t>コウカ</t>
    </rPh>
    <rPh sb="7" eb="8">
      <t>ケイ</t>
    </rPh>
    <phoneticPr fontId="4"/>
  </si>
  <si>
    <t>※９　ここではＱ／(Ｃ＋Ｍ)の値が入っています。</t>
    <rPh sb="15" eb="16">
      <t>アタイ</t>
    </rPh>
    <rPh sb="17" eb="18">
      <t>ハイ</t>
    </rPh>
    <phoneticPr fontId="4"/>
  </si>
  <si>
    <t>※10　ここではＳ／(Ｃ＋Ｍ)の値が入っています。</t>
    <rPh sb="16" eb="17">
      <t>アタイ</t>
    </rPh>
    <rPh sb="18" eb="19">
      <t>ハイ</t>
    </rPh>
    <phoneticPr fontId="4"/>
  </si>
  <si>
    <t>就業係数
(人/百万円)</t>
    <rPh sb="0" eb="2">
      <t>シュウギョウ</t>
    </rPh>
    <rPh sb="2" eb="4">
      <t>ケイスウ</t>
    </rPh>
    <rPh sb="6" eb="7">
      <t>ニン</t>
    </rPh>
    <rPh sb="8" eb="11">
      <t>ヒャクマンエン</t>
    </rPh>
    <phoneticPr fontId="4"/>
  </si>
  <si>
    <t>雇用係数
(人/百万円)</t>
    <rPh sb="0" eb="2">
      <t>コヨウ</t>
    </rPh>
    <rPh sb="2" eb="4">
      <t>ケイスウ</t>
    </rPh>
    <rPh sb="6" eb="7">
      <t>ニン</t>
    </rPh>
    <rPh sb="8" eb="11">
      <t>ヒャクマンエン</t>
    </rPh>
    <phoneticPr fontId="4"/>
  </si>
  <si>
    <t>就業者誘発量</t>
    <rPh sb="0" eb="3">
      <t>シュウギョウシャ</t>
    </rPh>
    <rPh sb="3" eb="5">
      <t>ユウハツ</t>
    </rPh>
    <rPh sb="5" eb="6">
      <t>リョウ</t>
    </rPh>
    <phoneticPr fontId="4"/>
  </si>
  <si>
    <t>雇用者誘発量</t>
    <rPh sb="0" eb="3">
      <t>コヨウシャ</t>
    </rPh>
    <rPh sb="3" eb="5">
      <t>ユウハツ</t>
    </rPh>
    <rPh sb="5" eb="6">
      <t>リョウ</t>
    </rPh>
    <phoneticPr fontId="4"/>
  </si>
  <si>
    <t>民間消費支出構成比で分割</t>
    <rPh sb="0" eb="2">
      <t>ミンカン</t>
    </rPh>
    <rPh sb="2" eb="4">
      <t>ショウヒ</t>
    </rPh>
    <rPh sb="4" eb="6">
      <t>シシュツ</t>
    </rPh>
    <rPh sb="6" eb="9">
      <t>コウセイヒ</t>
    </rPh>
    <rPh sb="10" eb="12">
      <t>ブンカツ</t>
    </rPh>
    <phoneticPr fontId="4"/>
  </si>
  <si>
    <t>消費需要増加額</t>
    <rPh sb="0" eb="2">
      <t>ショウヒ</t>
    </rPh>
    <rPh sb="2" eb="4">
      <t>ジュヨウ</t>
    </rPh>
    <rPh sb="4" eb="6">
      <t>ゾウカ</t>
    </rPh>
    <rPh sb="6" eb="7">
      <t>ガク</t>
    </rPh>
    <phoneticPr fontId="4"/>
  </si>
  <si>
    <t>県内消費需要増加額</t>
    <rPh sb="0" eb="2">
      <t>ケンナイ</t>
    </rPh>
    <rPh sb="2" eb="4">
      <t>ショウヒ</t>
    </rPh>
    <rPh sb="4" eb="6">
      <t>ジュヨウ</t>
    </rPh>
    <rPh sb="6" eb="8">
      <t>ゾウカ</t>
    </rPh>
    <rPh sb="8" eb="9">
      <t>ガク</t>
    </rPh>
    <phoneticPr fontId="4"/>
  </si>
  <si>
    <t>※11　ここではＺ／Ｘ(V）の値が入っています。</t>
    <rPh sb="15" eb="16">
      <t>アタイ</t>
    </rPh>
    <rPh sb="17" eb="18">
      <t>ハイ</t>
    </rPh>
    <phoneticPr fontId="4"/>
  </si>
  <si>
    <t>※12　ここではAA／Ｚの値が入っています。</t>
    <rPh sb="13" eb="14">
      <t>アタイ</t>
    </rPh>
    <rPh sb="15" eb="16">
      <t>ハイ</t>
    </rPh>
    <phoneticPr fontId="4"/>
  </si>
  <si>
    <t>第二次波及効果額</t>
    <rPh sb="0" eb="1">
      <t>ダイ</t>
    </rPh>
    <rPh sb="1" eb="3">
      <t>ニジ</t>
    </rPh>
    <rPh sb="3" eb="5">
      <t>ハキュウ</t>
    </rPh>
    <rPh sb="5" eb="7">
      <t>コウカ</t>
    </rPh>
    <rPh sb="7" eb="8">
      <t>ガク</t>
    </rPh>
    <phoneticPr fontId="4"/>
  </si>
  <si>
    <t>県外消費需要増加額</t>
    <rPh sb="0" eb="2">
      <t>ケンガイ</t>
    </rPh>
    <rPh sb="2" eb="4">
      <t>ショウヒ</t>
    </rPh>
    <rPh sb="4" eb="6">
      <t>ジュヨウ</t>
    </rPh>
    <rPh sb="6" eb="8">
      <t>ゾウカ</t>
    </rPh>
    <rPh sb="8" eb="9">
      <t>ガク</t>
    </rPh>
    <phoneticPr fontId="4"/>
  </si>
  <si>
    <t>※13　ここではAB／AAの値が入っています。</t>
    <rPh sb="14" eb="15">
      <t>アタイ</t>
    </rPh>
    <rPh sb="16" eb="17">
      <t>ハイ</t>
    </rPh>
    <phoneticPr fontId="4"/>
  </si>
  <si>
    <t>※14　ここではAC／AAの値が入っています。</t>
    <rPh sb="14" eb="15">
      <t>アタイ</t>
    </rPh>
    <rPh sb="16" eb="17">
      <t>ハイ</t>
    </rPh>
    <phoneticPr fontId="4"/>
  </si>
  <si>
    <t>※15　ここではAD／AAの値が入っています。</t>
    <rPh sb="14" eb="15">
      <t>アタイ</t>
    </rPh>
    <rPh sb="16" eb="17">
      <t>ハイ</t>
    </rPh>
    <phoneticPr fontId="4"/>
  </si>
  <si>
    <t>※16　ここではAE／AAの値が入っています。</t>
    <rPh sb="14" eb="15">
      <t>アタイ</t>
    </rPh>
    <rPh sb="16" eb="17">
      <t>ハイ</t>
    </rPh>
    <phoneticPr fontId="4"/>
  </si>
  <si>
    <t>Ａ</t>
    <phoneticPr fontId="4"/>
  </si>
  <si>
    <t>Ｂ</t>
    <phoneticPr fontId="4"/>
  </si>
  <si>
    <t>Ｃ</t>
    <phoneticPr fontId="4"/>
  </si>
  <si>
    <t>Ｈ</t>
    <phoneticPr fontId="4"/>
  </si>
  <si>
    <t>Ｄ</t>
    <phoneticPr fontId="4"/>
  </si>
  <si>
    <t>Ｆ</t>
    <phoneticPr fontId="4"/>
  </si>
  <si>
    <t>Ｉ</t>
    <phoneticPr fontId="4"/>
  </si>
  <si>
    <t>Ｅ</t>
    <phoneticPr fontId="4"/>
  </si>
  <si>
    <t>Ｇ</t>
    <phoneticPr fontId="4"/>
  </si>
  <si>
    <t>Ｊ</t>
    <phoneticPr fontId="4"/>
  </si>
  <si>
    <t>Ｋ</t>
    <phoneticPr fontId="4"/>
  </si>
  <si>
    <t>Ｌ</t>
    <phoneticPr fontId="4"/>
  </si>
  <si>
    <t>Ｍ</t>
    <phoneticPr fontId="4"/>
  </si>
  <si>
    <t>Ｄ</t>
    <phoneticPr fontId="4"/>
  </si>
  <si>
    <t>Ｎ</t>
    <phoneticPr fontId="4"/>
  </si>
  <si>
    <t>Ｏ</t>
    <phoneticPr fontId="4"/>
  </si>
  <si>
    <t>Ｔ</t>
    <phoneticPr fontId="4"/>
  </si>
  <si>
    <t>Ｃ＋Ｍ</t>
    <phoneticPr fontId="4"/>
  </si>
  <si>
    <t>Ｕ</t>
    <phoneticPr fontId="4"/>
  </si>
  <si>
    <t>Ｐ</t>
    <phoneticPr fontId="4"/>
  </si>
  <si>
    <t>Ｒ</t>
    <phoneticPr fontId="4"/>
  </si>
  <si>
    <t>Ｖ</t>
    <phoneticPr fontId="4"/>
  </si>
  <si>
    <t>Ｑ</t>
    <phoneticPr fontId="4"/>
  </si>
  <si>
    <t>Ｓ</t>
    <phoneticPr fontId="4"/>
  </si>
  <si>
    <t>Ｗ</t>
    <phoneticPr fontId="4"/>
  </si>
  <si>
    <t>Ｘ</t>
    <phoneticPr fontId="4"/>
  </si>
  <si>
    <t>Ｙ</t>
    <phoneticPr fontId="4"/>
  </si>
  <si>
    <t>※11</t>
    <phoneticPr fontId="4"/>
  </si>
  <si>
    <t>Ｚ</t>
    <phoneticPr fontId="4"/>
  </si>
  <si>
    <t>Ｌ</t>
    <phoneticPr fontId="4"/>
  </si>
  <si>
    <t>※12</t>
    <phoneticPr fontId="4"/>
  </si>
  <si>
    <t>AA</t>
    <phoneticPr fontId="4"/>
  </si>
  <si>
    <t>Ｄ</t>
    <phoneticPr fontId="4"/>
  </si>
  <si>
    <t>AB</t>
    <phoneticPr fontId="4"/>
  </si>
  <si>
    <t>AC</t>
    <phoneticPr fontId="4"/>
  </si>
  <si>
    <t>Ｐ</t>
    <phoneticPr fontId="4"/>
  </si>
  <si>
    <t>AD</t>
    <phoneticPr fontId="4"/>
  </si>
  <si>
    <t>AE</t>
    <phoneticPr fontId="4"/>
  </si>
  <si>
    <t>※１</t>
    <phoneticPr fontId="4"/>
  </si>
  <si>
    <t>※２</t>
    <phoneticPr fontId="4"/>
  </si>
  <si>
    <t>※５</t>
    <phoneticPr fontId="4"/>
  </si>
  <si>
    <t>※６</t>
    <phoneticPr fontId="4"/>
  </si>
  <si>
    <t>※７</t>
    <phoneticPr fontId="4"/>
  </si>
  <si>
    <t>※８</t>
    <phoneticPr fontId="4"/>
  </si>
  <si>
    <t>※10</t>
    <phoneticPr fontId="4"/>
  </si>
  <si>
    <t>※９</t>
    <phoneticPr fontId="4"/>
  </si>
  <si>
    <t>※13</t>
    <phoneticPr fontId="4"/>
  </si>
  <si>
    <t>※14</t>
    <phoneticPr fontId="4"/>
  </si>
  <si>
    <t>※16</t>
    <phoneticPr fontId="4"/>
  </si>
  <si>
    <t>※15</t>
    <phoneticPr fontId="4"/>
  </si>
  <si>
    <t>※Ａ－Ｃ</t>
    <phoneticPr fontId="4"/>
  </si>
  <si>
    <t>※４</t>
    <phoneticPr fontId="4"/>
  </si>
  <si>
    <t>※３</t>
    <phoneticPr fontId="4"/>
  </si>
  <si>
    <t>第二次波及効果</t>
    <rPh sb="0" eb="1">
      <t>ダイ</t>
    </rPh>
    <rPh sb="1" eb="3">
      <t>ニジ</t>
    </rPh>
    <rPh sb="3" eb="5">
      <t>ハキュウ</t>
    </rPh>
    <rPh sb="5" eb="7">
      <t>コウカ</t>
    </rPh>
    <phoneticPr fontId="4"/>
  </si>
  <si>
    <t>※Ｚ－Ｘ（Ｖ）</t>
    <phoneticPr fontId="4"/>
  </si>
  <si>
    <t>（波及効果倍率）（※）</t>
    <phoneticPr fontId="4"/>
  </si>
  <si>
    <t>（波及効果倍率）</t>
    <phoneticPr fontId="4"/>
  </si>
  <si>
    <t>結果の読み方</t>
    <rPh sb="0" eb="2">
      <t>ケッカ</t>
    </rPh>
    <rPh sb="3" eb="4">
      <t>ヨ</t>
    </rPh>
    <rPh sb="5" eb="6">
      <t>カタ</t>
    </rPh>
    <phoneticPr fontId="4"/>
  </si>
  <si>
    <t>○</t>
    <phoneticPr fontId="4"/>
  </si>
  <si>
    <t>・　需要増加額は、直接的に支出先の産業の生産額となる（直接効果）。</t>
    <phoneticPr fontId="4"/>
  </si>
  <si>
    <t>（３）</t>
    <phoneticPr fontId="4"/>
  </si>
  <si>
    <t>（１）</t>
    <phoneticPr fontId="4"/>
  </si>
  <si>
    <t>・　一方、上記産業の生産（サービスの提供）のために、原材料使用等によって他産業の生産が誘発される（間接効果）。</t>
    <phoneticPr fontId="4"/>
  </si>
  <si>
    <t>（２）</t>
    <phoneticPr fontId="4"/>
  </si>
  <si>
    <t>－</t>
    <phoneticPr fontId="4"/>
  </si>
  <si>
    <t>この分析について</t>
    <rPh sb="2" eb="4">
      <t>ブンセキ</t>
    </rPh>
    <phoneticPr fontId="4"/>
  </si>
  <si>
    <t>※</t>
    <phoneticPr fontId="4"/>
  </si>
  <si>
    <t>経済波及効果分析に関する用語等の説明</t>
    <rPh sb="0" eb="2">
      <t>ケイザイ</t>
    </rPh>
    <rPh sb="2" eb="4">
      <t>ハキュウ</t>
    </rPh>
    <rPh sb="4" eb="6">
      <t>コウカ</t>
    </rPh>
    <rPh sb="6" eb="8">
      <t>ブンセキ</t>
    </rPh>
    <rPh sb="9" eb="10">
      <t>カン</t>
    </rPh>
    <rPh sb="12" eb="15">
      <t>ヨウゴトウ</t>
    </rPh>
    <rPh sb="16" eb="18">
      <t>セツメイ</t>
    </rPh>
    <phoneticPr fontId="4"/>
  </si>
  <si>
    <t>Ａ：需要増加額</t>
    <rPh sb="2" eb="4">
      <t>ジュヨウ</t>
    </rPh>
    <rPh sb="4" eb="6">
      <t>ゾウカ</t>
    </rPh>
    <rPh sb="6" eb="7">
      <t>ガク</t>
    </rPh>
    <phoneticPr fontId="4"/>
  </si>
  <si>
    <t>Ｃ：県内需要増加額</t>
    <rPh sb="2" eb="4">
      <t>ケンナイ</t>
    </rPh>
    <rPh sb="4" eb="6">
      <t>ジュヨウ</t>
    </rPh>
    <rPh sb="6" eb="8">
      <t>ゾウカ</t>
    </rPh>
    <rPh sb="8" eb="9">
      <t>ガク</t>
    </rPh>
    <phoneticPr fontId="4"/>
  </si>
  <si>
    <t>Ｄ：粗付加価値率</t>
    <rPh sb="2" eb="7">
      <t>ソフカカチ</t>
    </rPh>
    <rPh sb="7" eb="8">
      <t>リツ</t>
    </rPh>
    <phoneticPr fontId="4"/>
  </si>
  <si>
    <t>Ｅ、Ｎ、ＡＢ：粗付加価値誘発額</t>
    <rPh sb="7" eb="12">
      <t>ソフカカチ</t>
    </rPh>
    <rPh sb="12" eb="14">
      <t>ユウハツ</t>
    </rPh>
    <rPh sb="14" eb="15">
      <t>ガク</t>
    </rPh>
    <phoneticPr fontId="4"/>
  </si>
  <si>
    <t>Ｆ：雇用者所得率</t>
    <rPh sb="2" eb="5">
      <t>コヨウシャ</t>
    </rPh>
    <rPh sb="5" eb="7">
      <t>ショトク</t>
    </rPh>
    <rPh sb="7" eb="8">
      <t>リツ</t>
    </rPh>
    <phoneticPr fontId="4"/>
  </si>
  <si>
    <t>フローチャート
～生産波及の流れ～</t>
    <rPh sb="9" eb="11">
      <t>セイサン</t>
    </rPh>
    <rPh sb="11" eb="13">
      <t>ハキュウ</t>
    </rPh>
    <rPh sb="14" eb="15">
      <t>ナガ</t>
    </rPh>
    <phoneticPr fontId="4"/>
  </si>
  <si>
    <t>Ｇ、Ｏ、ＡＣ：雇用者所得誘発額</t>
    <rPh sb="7" eb="10">
      <t>コヨウシャ</t>
    </rPh>
    <rPh sb="10" eb="12">
      <t>ショトク</t>
    </rPh>
    <rPh sb="12" eb="14">
      <t>ユウハツ</t>
    </rPh>
    <rPh sb="14" eb="15">
      <t>ガク</t>
    </rPh>
    <phoneticPr fontId="4"/>
  </si>
  <si>
    <t>Ｈ：投入係数</t>
    <rPh sb="2" eb="4">
      <t>トウニュウ</t>
    </rPh>
    <rPh sb="4" eb="6">
      <t>ケイスウ</t>
    </rPh>
    <phoneticPr fontId="4"/>
  </si>
  <si>
    <t>Ｉ：原材料費</t>
    <rPh sb="2" eb="5">
      <t>ゲンザイリョウ</t>
    </rPh>
    <rPh sb="5" eb="6">
      <t>ヒ</t>
    </rPh>
    <phoneticPr fontId="4"/>
  </si>
  <si>
    <t>県内需要増加額によって誘発される原材料、燃料等の投入額で、「県内需要増加額（Ｃ）×投入係数（Ｈ）」で求められる。</t>
    <rPh sb="0" eb="2">
      <t>ケンナイ</t>
    </rPh>
    <rPh sb="2" eb="4">
      <t>ジュヨウ</t>
    </rPh>
    <rPh sb="4" eb="6">
      <t>ゾウカ</t>
    </rPh>
    <rPh sb="6" eb="7">
      <t>ガク</t>
    </rPh>
    <rPh sb="11" eb="13">
      <t>ユウハツ</t>
    </rPh>
    <rPh sb="16" eb="19">
      <t>ゲンザイリョウ</t>
    </rPh>
    <rPh sb="20" eb="23">
      <t>ネンリョウトウ</t>
    </rPh>
    <rPh sb="24" eb="26">
      <t>トウニュウ</t>
    </rPh>
    <rPh sb="26" eb="27">
      <t>ガク</t>
    </rPh>
    <rPh sb="30" eb="32">
      <t>ケンナイ</t>
    </rPh>
    <rPh sb="32" eb="34">
      <t>ジュヨウ</t>
    </rPh>
    <rPh sb="34" eb="36">
      <t>ゾウカ</t>
    </rPh>
    <rPh sb="36" eb="37">
      <t>ガク</t>
    </rPh>
    <rPh sb="41" eb="43">
      <t>トウニュウ</t>
    </rPh>
    <rPh sb="43" eb="45">
      <t>ケイスウ</t>
    </rPh>
    <rPh sb="50" eb="51">
      <t>モト</t>
    </rPh>
    <phoneticPr fontId="4"/>
  </si>
  <si>
    <t>Ｂ、Ｊ、Ｙ：県内自給率</t>
    <rPh sb="6" eb="8">
      <t>ケンナイ</t>
    </rPh>
    <rPh sb="8" eb="11">
      <t>ジキュウリツ</t>
    </rPh>
    <phoneticPr fontId="4"/>
  </si>
  <si>
    <t>Ｋ：原材料費のうち県内需要額</t>
    <rPh sb="2" eb="5">
      <t>ゲンザイリョウ</t>
    </rPh>
    <rPh sb="5" eb="6">
      <t>ヒ</t>
    </rPh>
    <rPh sb="9" eb="11">
      <t>ケンナイ</t>
    </rPh>
    <rPh sb="11" eb="13">
      <t>ジュヨウ</t>
    </rPh>
    <rPh sb="13" eb="14">
      <t>ガク</t>
    </rPh>
    <phoneticPr fontId="4"/>
  </si>
  <si>
    <t>Ｌ：逆行列係数</t>
    <rPh sb="2" eb="5">
      <t>ギャクギョウレツ</t>
    </rPh>
    <rPh sb="5" eb="7">
      <t>ケイスウ</t>
    </rPh>
    <phoneticPr fontId="4"/>
  </si>
  <si>
    <t>Ｍ：生産誘発額</t>
    <rPh sb="2" eb="4">
      <t>セイサン</t>
    </rPh>
    <rPh sb="4" eb="6">
      <t>ユウハツ</t>
    </rPh>
    <rPh sb="6" eb="7">
      <t>ガク</t>
    </rPh>
    <phoneticPr fontId="4"/>
  </si>
  <si>
    <t>Ｔ：雇用者所得誘発額計</t>
    <rPh sb="2" eb="5">
      <t>コヨウシャ</t>
    </rPh>
    <rPh sb="5" eb="7">
      <t>ショトク</t>
    </rPh>
    <rPh sb="7" eb="9">
      <t>ユウハツ</t>
    </rPh>
    <rPh sb="9" eb="10">
      <t>ガク</t>
    </rPh>
    <rPh sb="10" eb="11">
      <t>ケイ</t>
    </rPh>
    <phoneticPr fontId="4"/>
  </si>
  <si>
    <t>Ｕ：消費転換係数</t>
    <rPh sb="2" eb="4">
      <t>ショウヒ</t>
    </rPh>
    <rPh sb="4" eb="6">
      <t>テンカン</t>
    </rPh>
    <rPh sb="6" eb="8">
      <t>ケイスウ</t>
    </rPh>
    <phoneticPr fontId="4"/>
  </si>
  <si>
    <t>Ｖ：家計消費支出額</t>
    <rPh sb="2" eb="4">
      <t>カケイ</t>
    </rPh>
    <rPh sb="4" eb="6">
      <t>ショウヒ</t>
    </rPh>
    <rPh sb="6" eb="8">
      <t>シシュツ</t>
    </rPh>
    <rPh sb="8" eb="9">
      <t>ガク</t>
    </rPh>
    <phoneticPr fontId="4"/>
  </si>
  <si>
    <t>Ｗ：民間消費支出構成比</t>
    <rPh sb="2" eb="4">
      <t>ミンカン</t>
    </rPh>
    <rPh sb="4" eb="6">
      <t>ショウヒ</t>
    </rPh>
    <rPh sb="6" eb="8">
      <t>シシュツ</t>
    </rPh>
    <rPh sb="8" eb="11">
      <t>コウセイヒ</t>
    </rPh>
    <phoneticPr fontId="4"/>
  </si>
  <si>
    <t>Ｘ：消費需要増加額</t>
    <rPh sb="2" eb="4">
      <t>ショウヒ</t>
    </rPh>
    <rPh sb="4" eb="6">
      <t>ジュヨウ</t>
    </rPh>
    <rPh sb="6" eb="8">
      <t>ゾウカ</t>
    </rPh>
    <rPh sb="8" eb="9">
      <t>ガク</t>
    </rPh>
    <phoneticPr fontId="4"/>
  </si>
  <si>
    <t>家計消費支出額（Ｖ）を民間消費支出構成比（Ｗ）で各部門に振り分けた額で、「家計消費支出額（Ｖ）×民間消費支出構成比</t>
    <rPh sb="0" eb="2">
      <t>カケイ</t>
    </rPh>
    <rPh sb="2" eb="4">
      <t>ショウヒ</t>
    </rPh>
    <rPh sb="4" eb="6">
      <t>シシュツ</t>
    </rPh>
    <rPh sb="6" eb="7">
      <t>ガク</t>
    </rPh>
    <rPh sb="11" eb="13">
      <t>ミンカン</t>
    </rPh>
    <rPh sb="13" eb="15">
      <t>ショウヒ</t>
    </rPh>
    <rPh sb="15" eb="17">
      <t>シシュツ</t>
    </rPh>
    <rPh sb="17" eb="20">
      <t>コウセイヒ</t>
    </rPh>
    <rPh sb="24" eb="27">
      <t>カクブモン</t>
    </rPh>
    <rPh sb="28" eb="29">
      <t>フ</t>
    </rPh>
    <rPh sb="30" eb="31">
      <t>ワ</t>
    </rPh>
    <rPh sb="33" eb="34">
      <t>ガク</t>
    </rPh>
    <rPh sb="37" eb="39">
      <t>カケイ</t>
    </rPh>
    <rPh sb="39" eb="41">
      <t>ショウヒ</t>
    </rPh>
    <rPh sb="41" eb="43">
      <t>シシュツ</t>
    </rPh>
    <rPh sb="43" eb="44">
      <t>ガク</t>
    </rPh>
    <rPh sb="48" eb="50">
      <t>ミンカン</t>
    </rPh>
    <rPh sb="50" eb="52">
      <t>ショウヒ</t>
    </rPh>
    <rPh sb="52" eb="54">
      <t>シシュツ</t>
    </rPh>
    <rPh sb="54" eb="57">
      <t>コウセイヒ</t>
    </rPh>
    <phoneticPr fontId="4"/>
  </si>
  <si>
    <t>　（Ｗ）」で求められる。なお、消費需要増加額（Ｘ）の合計と家計消費支出額（Ｖ）は一致する。</t>
    <rPh sb="6" eb="7">
      <t>モト</t>
    </rPh>
    <rPh sb="15" eb="17">
      <t>ショウヒ</t>
    </rPh>
    <rPh sb="17" eb="19">
      <t>ジュヨウ</t>
    </rPh>
    <rPh sb="19" eb="21">
      <t>ゾウカ</t>
    </rPh>
    <rPh sb="21" eb="22">
      <t>ガク</t>
    </rPh>
    <rPh sb="26" eb="28">
      <t>ゴウケイ</t>
    </rPh>
    <rPh sb="29" eb="31">
      <t>カケイ</t>
    </rPh>
    <rPh sb="31" eb="33">
      <t>ショウヒ</t>
    </rPh>
    <rPh sb="33" eb="35">
      <t>シシュツ</t>
    </rPh>
    <rPh sb="35" eb="36">
      <t>ガク</t>
    </rPh>
    <rPh sb="40" eb="42">
      <t>イッチ</t>
    </rPh>
    <phoneticPr fontId="4"/>
  </si>
  <si>
    <t>Ｚ：県内消費需要増加額</t>
    <rPh sb="2" eb="4">
      <t>ケンナイ</t>
    </rPh>
    <rPh sb="4" eb="6">
      <t>ショウヒ</t>
    </rPh>
    <rPh sb="6" eb="8">
      <t>ジュヨウ</t>
    </rPh>
    <rPh sb="8" eb="10">
      <t>ゾウカ</t>
    </rPh>
    <rPh sb="10" eb="11">
      <t>ガク</t>
    </rPh>
    <phoneticPr fontId="4"/>
  </si>
  <si>
    <t>ＡＡ：第二次波及効果額</t>
    <rPh sb="3" eb="4">
      <t>ダイ</t>
    </rPh>
    <rPh sb="4" eb="6">
      <t>ニジ</t>
    </rPh>
    <rPh sb="6" eb="8">
      <t>ハキュウ</t>
    </rPh>
    <rPh sb="8" eb="10">
      <t>コウカ</t>
    </rPh>
    <rPh sb="10" eb="11">
      <t>ガク</t>
    </rPh>
    <phoneticPr fontId="4"/>
  </si>
  <si>
    <t>家計消費支出額（Ｖ）を、新たに発生した需要額として生産誘発額を求める場合に、産業連関表の各部門に振り分けなければな</t>
    <rPh sb="0" eb="2">
      <t>カケイ</t>
    </rPh>
    <rPh sb="2" eb="4">
      <t>ショウヒ</t>
    </rPh>
    <rPh sb="4" eb="6">
      <t>シシュツ</t>
    </rPh>
    <rPh sb="6" eb="7">
      <t>ガク</t>
    </rPh>
    <rPh sb="12" eb="13">
      <t>アラ</t>
    </rPh>
    <rPh sb="15" eb="17">
      <t>ハッセイ</t>
    </rPh>
    <rPh sb="19" eb="21">
      <t>ジュヨウ</t>
    </rPh>
    <rPh sb="21" eb="22">
      <t>ガク</t>
    </rPh>
    <rPh sb="25" eb="27">
      <t>セイサン</t>
    </rPh>
    <rPh sb="27" eb="29">
      <t>ユウハツ</t>
    </rPh>
    <rPh sb="29" eb="30">
      <t>ガク</t>
    </rPh>
    <rPh sb="31" eb="32">
      <t>モト</t>
    </rPh>
    <rPh sb="34" eb="36">
      <t>バアイ</t>
    </rPh>
    <rPh sb="38" eb="40">
      <t>サンギョウ</t>
    </rPh>
    <rPh sb="40" eb="42">
      <t>レンカン</t>
    </rPh>
    <rPh sb="42" eb="43">
      <t>ヒョウ</t>
    </rPh>
    <rPh sb="44" eb="45">
      <t>カク</t>
    </rPh>
    <rPh sb="45" eb="47">
      <t>ブモン</t>
    </rPh>
    <rPh sb="48" eb="49">
      <t>フ</t>
    </rPh>
    <rPh sb="50" eb="51">
      <t>ワ</t>
    </rPh>
    <phoneticPr fontId="4"/>
  </si>
  <si>
    <t>県内消費需要増加額（Ｚ）から誘発される生産額の総計で、「逆行列係数（Ｌ）×県内消費需要増加額（Ｚ）」で求められる。</t>
    <rPh sb="0" eb="2">
      <t>ケンナイ</t>
    </rPh>
    <rPh sb="2" eb="4">
      <t>ショウヒ</t>
    </rPh>
    <rPh sb="4" eb="6">
      <t>ジュヨウ</t>
    </rPh>
    <rPh sb="6" eb="8">
      <t>ゾウカ</t>
    </rPh>
    <rPh sb="8" eb="9">
      <t>ガク</t>
    </rPh>
    <rPh sb="14" eb="16">
      <t>ユウハツ</t>
    </rPh>
    <rPh sb="19" eb="22">
      <t>セイサンガク</t>
    </rPh>
    <rPh sb="23" eb="25">
      <t>ソウケイ</t>
    </rPh>
    <rPh sb="28" eb="31">
      <t>ギャクギョウレツ</t>
    </rPh>
    <rPh sb="31" eb="33">
      <t>ケイスウ</t>
    </rPh>
    <rPh sb="37" eb="39">
      <t>ケンナイ</t>
    </rPh>
    <rPh sb="39" eb="41">
      <t>ショウヒ</t>
    </rPh>
    <rPh sb="41" eb="43">
      <t>ジュヨウ</t>
    </rPh>
    <rPh sb="43" eb="45">
      <t>ゾウカ</t>
    </rPh>
    <rPh sb="45" eb="46">
      <t>ガク</t>
    </rPh>
    <rPh sb="51" eb="52">
      <t>モト</t>
    </rPh>
    <phoneticPr fontId="4"/>
  </si>
  <si>
    <t>Ｐ：就業係数</t>
    <rPh sb="2" eb="4">
      <t>シュウギョウ</t>
    </rPh>
    <rPh sb="4" eb="6">
      <t>ケイスウ</t>
    </rPh>
    <phoneticPr fontId="4"/>
  </si>
  <si>
    <t>Ｑ、ＡＤ：就業者誘発量</t>
    <rPh sb="5" eb="8">
      <t>シュウギョウシャ</t>
    </rPh>
    <rPh sb="8" eb="10">
      <t>ユウハツ</t>
    </rPh>
    <rPh sb="10" eb="11">
      <t>リョウ</t>
    </rPh>
    <phoneticPr fontId="4"/>
  </si>
  <si>
    <t>Ｒ：雇用係数</t>
    <rPh sb="2" eb="4">
      <t>コヨウ</t>
    </rPh>
    <rPh sb="4" eb="6">
      <t>ケイスウ</t>
    </rPh>
    <phoneticPr fontId="4"/>
  </si>
  <si>
    <t>Ｓ、ＡＥ：雇用者誘発量</t>
    <rPh sb="5" eb="8">
      <t>コヨウシャ</t>
    </rPh>
    <rPh sb="8" eb="10">
      <t>ユウハツ</t>
    </rPh>
    <rPh sb="10" eb="11">
      <t>リョウ</t>
    </rPh>
    <phoneticPr fontId="4"/>
  </si>
  <si>
    <t>１　はじめに</t>
    <phoneticPr fontId="4"/>
  </si>
  <si>
    <t>３　留意点</t>
    <rPh sb="2" eb="5">
      <t>リュウイテン</t>
    </rPh>
    <phoneticPr fontId="4"/>
  </si>
  <si>
    <t>　産業連関表を用いた分析は多方面において活用されていますが、次のように、いくつかの基本的仮定</t>
    <phoneticPr fontId="4"/>
  </si>
  <si>
    <t>や前提条件などの留意点があります。</t>
    <phoneticPr fontId="4"/>
  </si>
  <si>
    <t>基本的仮定</t>
    <phoneticPr fontId="4"/>
  </si>
  <si>
    <t>　対象期間において、生産技術の進展や生産規模拡大によって投入・産出構造が変化する</t>
    <phoneticPr fontId="4"/>
  </si>
  <si>
    <t>　などの規模の経済は発生しないと仮定している。</t>
    <phoneticPr fontId="4"/>
  </si>
  <si>
    <t>２　全ての生産は最終需要を満たすために行われ、生産を行う上での生産能力の限界といった</t>
    <phoneticPr fontId="4"/>
  </si>
  <si>
    <t>　制約条件（ボトルネック）は一切存在しないものと仮定している。</t>
    <phoneticPr fontId="4"/>
  </si>
  <si>
    <t>３　「生産が２倍になれば原材料等の投入量も２倍になる。」という線形的な比例関係を仮定し</t>
    <phoneticPr fontId="4"/>
  </si>
  <si>
    <t>　ている。</t>
    <phoneticPr fontId="4"/>
  </si>
  <si>
    <t>４　在庫を過剰に抱えている産業部門において需要が発生した場合でも、在庫の取り崩しに</t>
    <phoneticPr fontId="4"/>
  </si>
  <si>
    <t>　よる波及の中断はなく、最後まで波及すると仮定している。</t>
    <phoneticPr fontId="4"/>
  </si>
  <si>
    <t>５　経済波及効果が起こるまでの所要時間は考慮されていない。すなわち波及効果が収束</t>
    <phoneticPr fontId="4"/>
  </si>
  <si>
    <t>　するまでにどの程度の時間が必要になるかは分からない。</t>
    <phoneticPr fontId="4"/>
  </si>
  <si>
    <t>６　生産額と労働力の間に比例関係が存在すると仮定している。残業で対応するなどの場合</t>
    <phoneticPr fontId="4"/>
  </si>
  <si>
    <t>　は、実際の雇用者数は必ずしも増加するとは限らない。</t>
    <phoneticPr fontId="4"/>
  </si>
  <si>
    <t>前提条件</t>
    <phoneticPr fontId="4"/>
  </si>
  <si>
    <t>２　産業連関表による波及効果分析は、生産波及効果にまつわる経済効果を分析対象として</t>
    <phoneticPr fontId="4"/>
  </si>
  <si>
    <t>　おり、それ以外の経済効果等は対象としていない。</t>
    <phoneticPr fontId="4"/>
  </si>
  <si>
    <t>４　その他</t>
    <rPh sb="4" eb="5">
      <t>タ</t>
    </rPh>
    <phoneticPr fontId="4"/>
  </si>
  <si>
    <t>○家計調査（総務省）</t>
    <rPh sb="1" eb="3">
      <t>カケイ</t>
    </rPh>
    <rPh sb="3" eb="5">
      <t>チョウサ</t>
    </rPh>
    <rPh sb="6" eb="9">
      <t>ソウムショウ</t>
    </rPh>
    <phoneticPr fontId="4"/>
  </si>
  <si>
    <t>５　問い合わせ先</t>
    <rPh sb="2" eb="3">
      <t>ト</t>
    </rPh>
    <rPh sb="4" eb="5">
      <t>ア</t>
    </rPh>
    <rPh sb="7" eb="8">
      <t>サキ</t>
    </rPh>
    <phoneticPr fontId="4"/>
  </si>
  <si>
    <t>〒０２０－８５７０　　岩手県盛岡市内丸１０－１</t>
    <rPh sb="11" eb="14">
      <t>イワテケン</t>
    </rPh>
    <rPh sb="14" eb="17">
      <t>モリオカシ</t>
    </rPh>
    <rPh sb="17" eb="19">
      <t>ウチマル</t>
    </rPh>
    <phoneticPr fontId="4"/>
  </si>
  <si>
    <t>Ｂ</t>
    <phoneticPr fontId="4"/>
  </si>
  <si>
    <t>Ａ*Ｂ＝Ｃ</t>
    <phoneticPr fontId="4"/>
  </si>
  <si>
    <t>Ｄ</t>
    <phoneticPr fontId="4"/>
  </si>
  <si>
    <t>Ｃ*Ｄ＝Ｅ</t>
    <phoneticPr fontId="4"/>
  </si>
  <si>
    <t>Ｆ</t>
    <phoneticPr fontId="4"/>
  </si>
  <si>
    <t>Ｃ*Ｆ＝Ｇ</t>
    <phoneticPr fontId="4"/>
  </si>
  <si>
    <t>Ｈ</t>
    <phoneticPr fontId="4"/>
  </si>
  <si>
    <t>Ｈ*Ｃ＝Ｉ</t>
    <phoneticPr fontId="4"/>
  </si>
  <si>
    <t>Ｊ</t>
    <phoneticPr fontId="4"/>
  </si>
  <si>
    <t>Ｉ*Ｊ＝Ｋ</t>
    <phoneticPr fontId="4"/>
  </si>
  <si>
    <t>Ｌ</t>
    <phoneticPr fontId="4"/>
  </si>
  <si>
    <t>Ｌ*Ｋ＝Ｍ</t>
    <phoneticPr fontId="4"/>
  </si>
  <si>
    <t>Ｍ*Ｄ＝Ｎ</t>
    <phoneticPr fontId="4"/>
  </si>
  <si>
    <t>Ｍ*Ｆ＝Ｏ</t>
    <phoneticPr fontId="4"/>
  </si>
  <si>
    <t>Ｐ</t>
    <phoneticPr fontId="4"/>
  </si>
  <si>
    <t>(Ｃ＋Ｍ)*Ｐ＝Ｑ</t>
    <phoneticPr fontId="4"/>
  </si>
  <si>
    <t>Ｒ</t>
    <phoneticPr fontId="4"/>
  </si>
  <si>
    <t>(Ｃ＋Ｍ)*Ｒ＝Ｓ</t>
    <phoneticPr fontId="4"/>
  </si>
  <si>
    <t>Ｇ＋Ｏ＝Ｔ</t>
    <phoneticPr fontId="4"/>
  </si>
  <si>
    <t>Ｕ</t>
    <phoneticPr fontId="4"/>
  </si>
  <si>
    <t>Ｔ*Ｕ＝Ｖ</t>
    <phoneticPr fontId="4"/>
  </si>
  <si>
    <t>Ｗ</t>
    <phoneticPr fontId="4"/>
  </si>
  <si>
    <t>Ｖ*Ｗ＝Ｘ</t>
    <phoneticPr fontId="4"/>
  </si>
  <si>
    <t>Ｙ</t>
    <phoneticPr fontId="4"/>
  </si>
  <si>
    <t>Ｘ*Ｙ＝Ｚ</t>
    <phoneticPr fontId="4"/>
  </si>
  <si>
    <t>Ｌ*Ｚ＝ＡＡ</t>
    <phoneticPr fontId="4"/>
  </si>
  <si>
    <t>ＡＡ*Ｄ＝ＡＢ</t>
    <phoneticPr fontId="4"/>
  </si>
  <si>
    <t>ＡＡ*Ｆ＝ＡＣ</t>
    <phoneticPr fontId="4"/>
  </si>
  <si>
    <t>ＡＡ*Ｐ＝ＡＤ</t>
    <phoneticPr fontId="4"/>
  </si>
  <si>
    <t>ＡＡ*Ｒ＝ＡＥ</t>
    <phoneticPr fontId="4"/>
  </si>
  <si>
    <t>Ｃ＋Ｍ＋ＡＡ</t>
    <phoneticPr fontId="4"/>
  </si>
  <si>
    <t>Ｅ＋Ｎ＋ＡＢ</t>
    <phoneticPr fontId="4"/>
  </si>
  <si>
    <t>Ｇ＋Ｏ＋ＡＣ</t>
    <phoneticPr fontId="4"/>
  </si>
  <si>
    <t>Ｑ＋ＡＤ</t>
    <phoneticPr fontId="4"/>
  </si>
  <si>
    <t>Ｓ＋ＡＥ</t>
    <phoneticPr fontId="4"/>
  </si>
  <si>
    <r>
      <t>※参考　〔家計調査（総務省）〕１世帯当たり１か月間の収入と支出（勤労者世帯、盛岡市、年平均）</t>
    </r>
    <r>
      <rPr>
        <sz val="11"/>
        <color indexed="12"/>
        <rFont val="ＭＳ Ｐゴシック"/>
        <family val="3"/>
        <charset val="128"/>
      </rPr>
      <t>消費支出/実収入</t>
    </r>
    <rPh sb="1" eb="3">
      <t>サンコウ</t>
    </rPh>
    <rPh sb="5" eb="7">
      <t>カケイ</t>
    </rPh>
    <rPh sb="7" eb="9">
      <t>チョウサ</t>
    </rPh>
    <rPh sb="10" eb="13">
      <t>ソウムショウ</t>
    </rPh>
    <rPh sb="46" eb="48">
      <t>ショウヒ</t>
    </rPh>
    <rPh sb="48" eb="50">
      <t>シシュツ</t>
    </rPh>
    <rPh sb="51" eb="54">
      <t>ジツシュウニュウ</t>
    </rPh>
    <phoneticPr fontId="4"/>
  </si>
  <si>
    <t>２　簡易分析ツールの使い方</t>
    <rPh sb="2" eb="4">
      <t>カンイ</t>
    </rPh>
    <rPh sb="4" eb="6">
      <t>ブンセキ</t>
    </rPh>
    <rPh sb="10" eb="11">
      <t>ツカ</t>
    </rPh>
    <rPh sb="12" eb="13">
      <t>カタ</t>
    </rPh>
    <phoneticPr fontId="4"/>
  </si>
  <si>
    <t>　簡易分析ツールの作成に当たっては、以下の資料を使用しています。</t>
    <rPh sb="1" eb="3">
      <t>カンイ</t>
    </rPh>
    <rPh sb="3" eb="5">
      <t>ブンセキ</t>
    </rPh>
    <rPh sb="9" eb="11">
      <t>サクセイ</t>
    </rPh>
    <rPh sb="12" eb="13">
      <t>ア</t>
    </rPh>
    <rPh sb="18" eb="20">
      <t>イカ</t>
    </rPh>
    <rPh sb="21" eb="23">
      <t>シリョウ</t>
    </rPh>
    <rPh sb="24" eb="26">
      <t>シヨウ</t>
    </rPh>
    <phoneticPr fontId="4"/>
  </si>
  <si>
    <t>Ａ</t>
    <phoneticPr fontId="4"/>
  </si>
  <si>
    <t>※ＧはＥの内数</t>
    <rPh sb="5" eb="6">
      <t>ウチ</t>
    </rPh>
    <rPh sb="6" eb="7">
      <t>スウ</t>
    </rPh>
    <phoneticPr fontId="4"/>
  </si>
  <si>
    <t>※ＯはＮの内数</t>
    <rPh sb="5" eb="6">
      <t>ウチ</t>
    </rPh>
    <rPh sb="6" eb="7">
      <t>スウ</t>
    </rPh>
    <phoneticPr fontId="4"/>
  </si>
  <si>
    <t>※ＳはＱの内数</t>
    <rPh sb="5" eb="6">
      <t>ウチ</t>
    </rPh>
    <rPh sb="6" eb="7">
      <t>スウ</t>
    </rPh>
    <phoneticPr fontId="4"/>
  </si>
  <si>
    <t>※ＡＣはＡＢの内数</t>
    <rPh sb="7" eb="8">
      <t>ウチ</t>
    </rPh>
    <rPh sb="8" eb="9">
      <t>スウ</t>
    </rPh>
    <phoneticPr fontId="4"/>
  </si>
  <si>
    <t>※ＡＥはＡＤの内数</t>
    <rPh sb="7" eb="8">
      <t>ウチ</t>
    </rPh>
    <rPh sb="8" eb="9">
      <t>スウ</t>
    </rPh>
    <phoneticPr fontId="4"/>
  </si>
  <si>
    <t>　簡易分析ツールは、複数のシートで構成されていますが、基本的には「入力・分析シート」に需要増加</t>
    <rPh sb="1" eb="3">
      <t>カンイ</t>
    </rPh>
    <rPh sb="3" eb="5">
      <t>ブンセキ</t>
    </rPh>
    <rPh sb="10" eb="12">
      <t>フクスウ</t>
    </rPh>
    <rPh sb="17" eb="19">
      <t>コウセイ</t>
    </rPh>
    <rPh sb="27" eb="30">
      <t>キホンテキ</t>
    </rPh>
    <rPh sb="33" eb="35">
      <t>ニュウリョク</t>
    </rPh>
    <rPh sb="36" eb="38">
      <t>ブンセキ</t>
    </rPh>
    <rPh sb="43" eb="45">
      <t>ジュヨウ</t>
    </rPh>
    <rPh sb="45" eb="47">
      <t>ゾウカ</t>
    </rPh>
    <phoneticPr fontId="4"/>
  </si>
  <si>
    <t>額を入力するだけで、「分析結果」シートに結果が表示されます。</t>
    <rPh sb="3" eb="4">
      <t>チカラ</t>
    </rPh>
    <rPh sb="11" eb="13">
      <t>ブンセキ</t>
    </rPh>
    <rPh sb="13" eb="15">
      <t>ケッカ</t>
    </rPh>
    <rPh sb="20" eb="22">
      <t>ケッカ</t>
    </rPh>
    <rPh sb="23" eb="25">
      <t>ヒョウジ</t>
    </rPh>
    <phoneticPr fontId="4"/>
  </si>
  <si>
    <t>①　消費転換係数を入力してください。⇒</t>
    <rPh sb="2" eb="4">
      <t>ショウヒ</t>
    </rPh>
    <rPh sb="4" eb="6">
      <t>テンカン</t>
    </rPh>
    <rPh sb="6" eb="8">
      <t>ケイスウ</t>
    </rPh>
    <rPh sb="9" eb="11">
      <t>ニュウリョク</t>
    </rPh>
    <phoneticPr fontId="4"/>
  </si>
  <si>
    <t>②　入力する金額の単位を選択してください。</t>
    <rPh sb="2" eb="4">
      <t>ニュウリョク</t>
    </rPh>
    <rPh sb="6" eb="8">
      <t>キンガク</t>
    </rPh>
    <rPh sb="9" eb="11">
      <t>タンイ</t>
    </rPh>
    <rPh sb="12" eb="14">
      <t>センタク</t>
    </rPh>
    <phoneticPr fontId="4"/>
  </si>
  <si>
    <r>
      <t>③　需要増加額を入力してください。（</t>
    </r>
    <r>
      <rPr>
        <sz val="14"/>
        <color indexed="10"/>
        <rFont val="HG創英角ｺﾞｼｯｸUB"/>
        <family val="3"/>
        <charset val="128"/>
      </rPr>
      <t>Ａ</t>
    </r>
    <r>
      <rPr>
        <sz val="14"/>
        <rFont val="ＭＳ Ｐゴシック"/>
        <family val="3"/>
        <charset val="128"/>
      </rPr>
      <t>）</t>
    </r>
    <rPh sb="2" eb="4">
      <t>ジュヨウ</t>
    </rPh>
    <rPh sb="4" eb="6">
      <t>ゾウカ</t>
    </rPh>
    <rPh sb="6" eb="7">
      <t>ガク</t>
    </rPh>
    <rPh sb="8" eb="10">
      <t>ニュウリョク</t>
    </rPh>
    <phoneticPr fontId="4"/>
  </si>
  <si>
    <t>④　分析結果シートに結果が表示されます。</t>
    <rPh sb="2" eb="4">
      <t>ブンセキ</t>
    </rPh>
    <rPh sb="4" eb="6">
      <t>ケッカ</t>
    </rPh>
    <rPh sb="10" eb="12">
      <t>ケッカ</t>
    </rPh>
    <rPh sb="13" eb="15">
      <t>ヒョウジ</t>
    </rPh>
    <phoneticPr fontId="4"/>
  </si>
  <si>
    <t>　また、簡易分析ツールの利用にあたっては、各利用者の責任において利用されるようお願いします。</t>
    <rPh sb="4" eb="6">
      <t>カンイ</t>
    </rPh>
    <rPh sb="6" eb="8">
      <t>ブンセキ</t>
    </rPh>
    <rPh sb="12" eb="14">
      <t>リヨウ</t>
    </rPh>
    <rPh sb="21" eb="22">
      <t>カク</t>
    </rPh>
    <rPh sb="22" eb="25">
      <t>リヨウシャ</t>
    </rPh>
    <rPh sb="26" eb="28">
      <t>セキニン</t>
    </rPh>
    <rPh sb="32" eb="34">
      <t>リヨウ</t>
    </rPh>
    <rPh sb="40" eb="41">
      <t>ネガ</t>
    </rPh>
    <phoneticPr fontId="4"/>
  </si>
  <si>
    <t>第二次波及効果の内訳</t>
    <rPh sb="0" eb="1">
      <t>ダイ</t>
    </rPh>
    <rPh sb="1" eb="2">
      <t>ニ</t>
    </rPh>
    <rPh sb="2" eb="3">
      <t>ジ</t>
    </rPh>
    <rPh sb="3" eb="5">
      <t>ハキュウ</t>
    </rPh>
    <rPh sb="5" eb="7">
      <t>コウカ</t>
    </rPh>
    <rPh sb="8" eb="10">
      <t>ウチワケ</t>
    </rPh>
    <phoneticPr fontId="4"/>
  </si>
  <si>
    <t>　産業連関表を用いた分析の一つに、「経済波及効果」の分析があります。</t>
    <phoneticPr fontId="4"/>
  </si>
  <si>
    <t>　ある産業部門に需要が発生した場合、その産業部門が生産を行うにあたって、原材料や燃料等を他の</t>
    <rPh sb="3" eb="5">
      <t>サンギョウ</t>
    </rPh>
    <rPh sb="5" eb="7">
      <t>ブモン</t>
    </rPh>
    <rPh sb="8" eb="10">
      <t>ジュヨウ</t>
    </rPh>
    <rPh sb="11" eb="13">
      <t>ハッセイ</t>
    </rPh>
    <rPh sb="15" eb="17">
      <t>バアイ</t>
    </rPh>
    <rPh sb="20" eb="22">
      <t>サンギョウ</t>
    </rPh>
    <rPh sb="22" eb="24">
      <t>ブモン</t>
    </rPh>
    <rPh sb="25" eb="27">
      <t>セイサン</t>
    </rPh>
    <rPh sb="28" eb="29">
      <t>オコナ</t>
    </rPh>
    <rPh sb="36" eb="39">
      <t>ゲンザイリョウ</t>
    </rPh>
    <rPh sb="40" eb="42">
      <t>ネンリョウ</t>
    </rPh>
    <rPh sb="42" eb="43">
      <t>トウ</t>
    </rPh>
    <rPh sb="44" eb="45">
      <t>タ</t>
    </rPh>
    <phoneticPr fontId="4"/>
  </si>
  <si>
    <t>産業部門から調達する必要があるため、その産業部門だけでなく、他の産業部門の生産も誘発します。</t>
    <rPh sb="0" eb="2">
      <t>サンギョウ</t>
    </rPh>
    <rPh sb="2" eb="4">
      <t>ブモン</t>
    </rPh>
    <rPh sb="6" eb="8">
      <t>チョウタツ</t>
    </rPh>
    <rPh sb="10" eb="12">
      <t>ヒツヨウ</t>
    </rPh>
    <rPh sb="20" eb="22">
      <t>サンギョウ</t>
    </rPh>
    <rPh sb="22" eb="24">
      <t>ブモン</t>
    </rPh>
    <rPh sb="30" eb="31">
      <t>タ</t>
    </rPh>
    <rPh sb="32" eb="34">
      <t>サンギョウ</t>
    </rPh>
    <rPh sb="34" eb="36">
      <t>ブモン</t>
    </rPh>
    <rPh sb="37" eb="39">
      <t>セイサン</t>
    </rPh>
    <rPh sb="40" eb="42">
      <t>ユウハツ</t>
    </rPh>
    <phoneticPr fontId="4"/>
  </si>
  <si>
    <t>また、誘発された各産業部門の生産は、新たに発生した需要として、再度各産業部門の生産を誘発しま</t>
    <rPh sb="3" eb="5">
      <t>ユウハツ</t>
    </rPh>
    <rPh sb="8" eb="11">
      <t>カクサンギョウ</t>
    </rPh>
    <rPh sb="11" eb="13">
      <t>ブモン</t>
    </rPh>
    <rPh sb="14" eb="16">
      <t>セイサン</t>
    </rPh>
    <rPh sb="18" eb="19">
      <t>アラ</t>
    </rPh>
    <rPh sb="21" eb="23">
      <t>ハッセイ</t>
    </rPh>
    <rPh sb="25" eb="27">
      <t>ジュヨウ</t>
    </rPh>
    <rPh sb="31" eb="33">
      <t>サイド</t>
    </rPh>
    <rPh sb="33" eb="36">
      <t>カクサンギョウ</t>
    </rPh>
    <rPh sb="36" eb="38">
      <t>ブモン</t>
    </rPh>
    <rPh sb="39" eb="41">
      <t>セイサン</t>
    </rPh>
    <rPh sb="42" eb="44">
      <t>ユウハツ</t>
    </rPh>
    <phoneticPr fontId="4"/>
  </si>
  <si>
    <t>す。この繰り返しで生産が波及していく効果を「経済波及効果」といいます。</t>
    <rPh sb="4" eb="5">
      <t>ク</t>
    </rPh>
    <rPh sb="6" eb="7">
      <t>カエ</t>
    </rPh>
    <rPh sb="9" eb="11">
      <t>セイサン</t>
    </rPh>
    <rPh sb="12" eb="14">
      <t>ハキュウ</t>
    </rPh>
    <rPh sb="18" eb="20">
      <t>コウカ</t>
    </rPh>
    <rPh sb="22" eb="24">
      <t>ケイザイ</t>
    </rPh>
    <rPh sb="24" eb="26">
      <t>ハキュウ</t>
    </rPh>
    <rPh sb="26" eb="28">
      <t>コウカ</t>
    </rPh>
    <phoneticPr fontId="4"/>
  </si>
  <si>
    <t>　　　　　〔家計調査（総務省）１世帯当たり１か月間の収入と支出（勤労者世帯、盛岡市、年平均）〕</t>
    <phoneticPr fontId="4"/>
  </si>
  <si>
    <t>簡易分析ツールの使い方</t>
    <rPh sb="0" eb="2">
      <t>カンイ</t>
    </rPh>
    <rPh sb="2" eb="4">
      <t>ブンセキ</t>
    </rPh>
    <rPh sb="8" eb="9">
      <t>ツカ</t>
    </rPh>
    <rPh sb="10" eb="11">
      <t>カタ</t>
    </rPh>
    <phoneticPr fontId="4"/>
  </si>
  <si>
    <t>１．『利用上の注意』を読みましょう</t>
    <rPh sb="3" eb="6">
      <t>リヨウジョウ</t>
    </rPh>
    <rPh sb="7" eb="9">
      <t>チュウイ</t>
    </rPh>
    <rPh sb="11" eb="12">
      <t>ヨ</t>
    </rPh>
    <phoneticPr fontId="4"/>
  </si>
  <si>
    <t>します。なお、説明文の中で『』で囲まれている部分はシート名です。</t>
    <rPh sb="7" eb="10">
      <t>セツメイブン</t>
    </rPh>
    <rPh sb="11" eb="12">
      <t>ナカ</t>
    </rPh>
    <rPh sb="16" eb="17">
      <t>カコ</t>
    </rPh>
    <rPh sb="22" eb="24">
      <t>ブブン</t>
    </rPh>
    <rPh sb="28" eb="29">
      <t>メイ</t>
    </rPh>
    <phoneticPr fontId="4"/>
  </si>
  <si>
    <t>　『利用上の注意』のうち「３　留意点」には、産業連関表を用いた分析において重要な基本的仮定</t>
    <rPh sb="2" eb="5">
      <t>リヨウジョウ</t>
    </rPh>
    <rPh sb="6" eb="8">
      <t>チュウイ</t>
    </rPh>
    <rPh sb="15" eb="18">
      <t>リュウイテン</t>
    </rPh>
    <rPh sb="22" eb="24">
      <t>サンギョウ</t>
    </rPh>
    <rPh sb="24" eb="26">
      <t>レンカン</t>
    </rPh>
    <rPh sb="26" eb="27">
      <t>ヒョウ</t>
    </rPh>
    <rPh sb="28" eb="29">
      <t>モチ</t>
    </rPh>
    <rPh sb="31" eb="33">
      <t>ブンセキ</t>
    </rPh>
    <rPh sb="37" eb="39">
      <t>ジュウヨウ</t>
    </rPh>
    <rPh sb="40" eb="42">
      <t>キホン</t>
    </rPh>
    <phoneticPr fontId="4"/>
  </si>
  <si>
    <t>２．分析の前に・・・</t>
    <rPh sb="2" eb="4">
      <t>ブンセキ</t>
    </rPh>
    <rPh sb="5" eb="6">
      <t>マエ</t>
    </rPh>
    <phoneticPr fontId="4"/>
  </si>
  <si>
    <t>　『利用上の注意』を読んだ後は、いよいよ分析に入ります。『入力・分析シート』を選択してください。</t>
    <rPh sb="2" eb="5">
      <t>リヨウジョウ</t>
    </rPh>
    <rPh sb="6" eb="8">
      <t>チュウイ</t>
    </rPh>
    <rPh sb="10" eb="11">
      <t>ヨ</t>
    </rPh>
    <rPh sb="13" eb="14">
      <t>アト</t>
    </rPh>
    <rPh sb="20" eb="22">
      <t>ブンセキ</t>
    </rPh>
    <rPh sb="23" eb="24">
      <t>ハイ</t>
    </rPh>
    <rPh sb="29" eb="31">
      <t>ニュウリョク</t>
    </rPh>
    <rPh sb="32" eb="34">
      <t>ブンセキ</t>
    </rPh>
    <rPh sb="39" eb="41">
      <t>センタク</t>
    </rPh>
    <phoneticPr fontId="4"/>
  </si>
  <si>
    <t>図１のように、簡易分析ツールの利用手順が記載されています。</t>
    <rPh sb="0" eb="1">
      <t>ズ</t>
    </rPh>
    <rPh sb="7" eb="9">
      <t>カンイ</t>
    </rPh>
    <rPh sb="9" eb="11">
      <t>ブンセキ</t>
    </rPh>
    <rPh sb="15" eb="17">
      <t>リヨウ</t>
    </rPh>
    <rPh sb="17" eb="19">
      <t>テジュン</t>
    </rPh>
    <rPh sb="20" eb="22">
      <t>キサイ</t>
    </rPh>
    <phoneticPr fontId="4"/>
  </si>
  <si>
    <t>３．分析してみましょう</t>
    <rPh sb="2" eb="4">
      <t>ブンセキ</t>
    </rPh>
    <phoneticPr fontId="4"/>
  </si>
  <si>
    <t>図１　『入力・分析シート』より抜粋</t>
    <rPh sb="0" eb="1">
      <t>ズ</t>
    </rPh>
    <rPh sb="4" eb="6">
      <t>ニュウリョク</t>
    </rPh>
    <rPh sb="7" eb="9">
      <t>ブンセキ</t>
    </rPh>
    <rPh sb="15" eb="17">
      <t>バッスイ</t>
    </rPh>
    <phoneticPr fontId="4"/>
  </si>
  <si>
    <t>図２　『入力・分析シート』より抜粋</t>
    <rPh sb="0" eb="1">
      <t>ズ</t>
    </rPh>
    <rPh sb="4" eb="6">
      <t>ニュウリョク</t>
    </rPh>
    <rPh sb="7" eb="9">
      <t>ブンセキ</t>
    </rPh>
    <rPh sb="15" eb="17">
      <t>バッスイ</t>
    </rPh>
    <phoneticPr fontId="4"/>
  </si>
  <si>
    <t>　図３　金額単位のリスト</t>
    <rPh sb="1" eb="2">
      <t>ズ</t>
    </rPh>
    <rPh sb="4" eb="6">
      <t>キンガク</t>
    </rPh>
    <rPh sb="6" eb="8">
      <t>タンイ</t>
    </rPh>
    <phoneticPr fontId="4"/>
  </si>
  <si>
    <t>　図４　『入力・分析シート』より抜粋</t>
    <rPh sb="1" eb="2">
      <t>ズ</t>
    </rPh>
    <rPh sb="5" eb="7">
      <t>ニュウリョク</t>
    </rPh>
    <rPh sb="8" eb="10">
      <t>ブンセキ</t>
    </rPh>
    <rPh sb="16" eb="18">
      <t>バッスイ</t>
    </rPh>
    <phoneticPr fontId="4"/>
  </si>
  <si>
    <t>　それでは、実際に数字を入力して分析してみましょう。図４は『入力・分析シート』よりデータの入力</t>
    <rPh sb="6" eb="8">
      <t>ジッサイ</t>
    </rPh>
    <rPh sb="9" eb="11">
      <t>スウジ</t>
    </rPh>
    <rPh sb="12" eb="14">
      <t>ニュウリョク</t>
    </rPh>
    <rPh sb="16" eb="18">
      <t>ブンセキ</t>
    </rPh>
    <rPh sb="26" eb="27">
      <t>ズ</t>
    </rPh>
    <rPh sb="30" eb="32">
      <t>ニュウリョク</t>
    </rPh>
    <rPh sb="33" eb="35">
      <t>ブンセキ</t>
    </rPh>
    <rPh sb="45" eb="47">
      <t>ニュウリョク</t>
    </rPh>
    <phoneticPr fontId="4"/>
  </si>
  <si>
    <t>　これでデータの入力は終了です。入力すると同時に自動で「経済波及効果」が計算されます。</t>
    <rPh sb="8" eb="10">
      <t>ニュウリョク</t>
    </rPh>
    <rPh sb="11" eb="13">
      <t>シュウリョウ</t>
    </rPh>
    <rPh sb="16" eb="18">
      <t>ニュウリョク</t>
    </rPh>
    <rPh sb="21" eb="23">
      <t>ドウジ</t>
    </rPh>
    <rPh sb="24" eb="26">
      <t>ジドウ</t>
    </rPh>
    <rPh sb="28" eb="30">
      <t>ケイザイ</t>
    </rPh>
    <rPh sb="30" eb="32">
      <t>ハキュウ</t>
    </rPh>
    <rPh sb="32" eb="34">
      <t>コウカ</t>
    </rPh>
    <rPh sb="36" eb="38">
      <t>ケイサン</t>
    </rPh>
    <phoneticPr fontId="4"/>
  </si>
  <si>
    <t>４．分析結果を見てみましょう</t>
    <rPh sb="2" eb="4">
      <t>ブンセキ</t>
    </rPh>
    <rPh sb="4" eb="6">
      <t>ケッカ</t>
    </rPh>
    <rPh sb="7" eb="8">
      <t>ミ</t>
    </rPh>
    <phoneticPr fontId="4"/>
  </si>
  <si>
    <t>　それでは分析した結果を見てみましょう。『分析結果』シートを選択してください。</t>
    <rPh sb="5" eb="7">
      <t>ブンセキ</t>
    </rPh>
    <rPh sb="9" eb="11">
      <t>ケッカ</t>
    </rPh>
    <rPh sb="12" eb="13">
      <t>ミ</t>
    </rPh>
    <rPh sb="21" eb="23">
      <t>ブンセキ</t>
    </rPh>
    <rPh sb="23" eb="25">
      <t>ケッカ</t>
    </rPh>
    <rPh sb="30" eb="32">
      <t>センタク</t>
    </rPh>
    <phoneticPr fontId="4"/>
  </si>
  <si>
    <t>　図５　『分析結果』シート</t>
    <rPh sb="1" eb="2">
      <t>ズ</t>
    </rPh>
    <rPh sb="5" eb="7">
      <t>ブンセキ</t>
    </rPh>
    <rPh sb="7" eb="9">
      <t>ケッカ</t>
    </rPh>
    <phoneticPr fontId="4"/>
  </si>
  <si>
    <t>　図５のように、計算結果が表示されます。仕上げとして「分析タイトル（①）」と「この分析について</t>
    <rPh sb="1" eb="2">
      <t>ズ</t>
    </rPh>
    <rPh sb="8" eb="10">
      <t>ケイサン</t>
    </rPh>
    <rPh sb="10" eb="12">
      <t>ケッカ</t>
    </rPh>
    <rPh sb="13" eb="15">
      <t>ヒョウジ</t>
    </rPh>
    <phoneticPr fontId="4"/>
  </si>
  <si>
    <t>（②）」の説明を入力することができます。それぞれ、どういった分析を行ったか分かるように入力す</t>
    <phoneticPr fontId="4"/>
  </si>
  <si>
    <t>　なお、『分析結果』シートには他にも「結果の読み方（図６）」、波及の流れを図で説明する「フロー</t>
    <rPh sb="5" eb="7">
      <t>ブンセキ</t>
    </rPh>
    <rPh sb="7" eb="9">
      <t>ケッカ</t>
    </rPh>
    <rPh sb="15" eb="16">
      <t>ホカ</t>
    </rPh>
    <rPh sb="19" eb="21">
      <t>ケッカ</t>
    </rPh>
    <rPh sb="22" eb="23">
      <t>ヨ</t>
    </rPh>
    <rPh sb="24" eb="25">
      <t>カタ</t>
    </rPh>
    <rPh sb="26" eb="27">
      <t>ズ</t>
    </rPh>
    <rPh sb="31" eb="33">
      <t>ハキュウ</t>
    </rPh>
    <rPh sb="34" eb="35">
      <t>ナガ</t>
    </rPh>
    <rPh sb="37" eb="38">
      <t>ズ</t>
    </rPh>
    <rPh sb="39" eb="41">
      <t>セツメイ</t>
    </rPh>
    <phoneticPr fontId="4"/>
  </si>
  <si>
    <t>結果を利用する際に活用してください。</t>
    <rPh sb="0" eb="2">
      <t>ケッカ</t>
    </rPh>
    <rPh sb="3" eb="5">
      <t>リヨウ</t>
    </rPh>
    <rPh sb="7" eb="8">
      <t>サイ</t>
    </rPh>
    <rPh sb="9" eb="11">
      <t>カツヨウ</t>
    </rPh>
    <phoneticPr fontId="4"/>
  </si>
  <si>
    <t>　図６　結果の読み方</t>
    <rPh sb="1" eb="2">
      <t>ズ</t>
    </rPh>
    <rPh sb="4" eb="6">
      <t>ケッカ</t>
    </rPh>
    <rPh sb="7" eb="8">
      <t>ヨ</t>
    </rPh>
    <rPh sb="9" eb="10">
      <t>カタ</t>
    </rPh>
    <phoneticPr fontId="4"/>
  </si>
  <si>
    <t>　図７　フローチャート</t>
    <rPh sb="1" eb="2">
      <t>ズ</t>
    </rPh>
    <phoneticPr fontId="4"/>
  </si>
  <si>
    <t>　図８　用語等の説明</t>
    <rPh sb="1" eb="2">
      <t>ズ</t>
    </rPh>
    <rPh sb="4" eb="6">
      <t>ヨウゴ</t>
    </rPh>
    <rPh sb="6" eb="7">
      <t>トウ</t>
    </rPh>
    <rPh sb="8" eb="10">
      <t>セツメイ</t>
    </rPh>
    <phoneticPr fontId="4"/>
  </si>
  <si>
    <t>チャート（図７）」及び簡易分析ツールで使われている「用語等の説明（図８）」もありますので、分析</t>
    <rPh sb="5" eb="6">
      <t>ズ</t>
    </rPh>
    <rPh sb="9" eb="10">
      <t>オヨ</t>
    </rPh>
    <rPh sb="11" eb="13">
      <t>カンイ</t>
    </rPh>
    <rPh sb="13" eb="15">
      <t>ブンセキ</t>
    </rPh>
    <rPh sb="19" eb="20">
      <t>ツカ</t>
    </rPh>
    <rPh sb="26" eb="28">
      <t>ヨウゴ</t>
    </rPh>
    <rPh sb="28" eb="29">
      <t>トウ</t>
    </rPh>
    <rPh sb="30" eb="32">
      <t>セツメイ</t>
    </rPh>
    <rPh sb="33" eb="34">
      <t>ズ</t>
    </rPh>
    <rPh sb="45" eb="47">
      <t>ブンセキ</t>
    </rPh>
    <phoneticPr fontId="4"/>
  </si>
  <si>
    <t>済波及効果簡易分析ツール（以下、簡易分析ツール）』を作成しました。</t>
    <rPh sb="0" eb="1">
      <t>スミ</t>
    </rPh>
    <rPh sb="1" eb="3">
      <t>ハキュウ</t>
    </rPh>
    <rPh sb="3" eb="5">
      <t>コウカ</t>
    </rPh>
    <rPh sb="5" eb="7">
      <t>カンイ</t>
    </rPh>
    <rPh sb="7" eb="9">
      <t>ブンセキ</t>
    </rPh>
    <rPh sb="13" eb="15">
      <t>イカ</t>
    </rPh>
    <rPh sb="16" eb="18">
      <t>カンイ</t>
    </rPh>
    <rPh sb="18" eb="20">
      <t>ブンセキ</t>
    </rPh>
    <rPh sb="26" eb="28">
      <t>サクセイ</t>
    </rPh>
    <phoneticPr fontId="4"/>
  </si>
  <si>
    <t>県内で発生した需要をどれだけ県内の生産で賄えるかを表したもので、「１－（移輸入÷県内需要合計）」で求められる。</t>
    <rPh sb="36" eb="39">
      <t>イユニュウ</t>
    </rPh>
    <rPh sb="40" eb="42">
      <t>ケンナイ</t>
    </rPh>
    <rPh sb="42" eb="44">
      <t>ジュヨウ</t>
    </rPh>
    <rPh sb="44" eb="46">
      <t>ゴウケイ</t>
    </rPh>
    <rPh sb="49" eb="50">
      <t>モト</t>
    </rPh>
    <phoneticPr fontId="4"/>
  </si>
  <si>
    <t>各産業部門の県内生産額のうち、その部門の粗付加価値額の割合で、「粗付加価値額÷県内生産額」で求められる。</t>
    <rPh sb="0" eb="3">
      <t>カクサンギョウ</t>
    </rPh>
    <rPh sb="3" eb="5">
      <t>ブモン</t>
    </rPh>
    <rPh sb="6" eb="8">
      <t>ケンナイ</t>
    </rPh>
    <rPh sb="8" eb="11">
      <t>セイサンガク</t>
    </rPh>
    <rPh sb="17" eb="19">
      <t>ブモン</t>
    </rPh>
    <rPh sb="20" eb="25">
      <t>ソフカカチ</t>
    </rPh>
    <rPh sb="25" eb="26">
      <t>ガク</t>
    </rPh>
    <rPh sb="27" eb="29">
      <t>ワリアイ</t>
    </rPh>
    <rPh sb="32" eb="37">
      <t>ソフカカチ</t>
    </rPh>
    <rPh sb="37" eb="38">
      <t>ガク</t>
    </rPh>
    <rPh sb="39" eb="41">
      <t>ケンナイ</t>
    </rPh>
    <rPh sb="41" eb="44">
      <t>セイサンガク</t>
    </rPh>
    <rPh sb="46" eb="47">
      <t>モト</t>
    </rPh>
    <phoneticPr fontId="4"/>
  </si>
  <si>
    <t>各産業部門の県内生産額のうち、その部門の雇用者所得額の割合で、「雇用者所得額÷県内生産額」で求められる。</t>
    <rPh sb="0" eb="3">
      <t>カクサンギョウ</t>
    </rPh>
    <rPh sb="3" eb="5">
      <t>ブモン</t>
    </rPh>
    <rPh sb="6" eb="8">
      <t>ケンナイ</t>
    </rPh>
    <rPh sb="8" eb="11">
      <t>セイサンガク</t>
    </rPh>
    <rPh sb="17" eb="19">
      <t>ブモン</t>
    </rPh>
    <rPh sb="20" eb="23">
      <t>コヨウシャ</t>
    </rPh>
    <rPh sb="23" eb="25">
      <t>ショトク</t>
    </rPh>
    <rPh sb="25" eb="26">
      <t>ガク</t>
    </rPh>
    <rPh sb="27" eb="29">
      <t>ワリアイ</t>
    </rPh>
    <rPh sb="32" eb="35">
      <t>コヨウシャ</t>
    </rPh>
    <rPh sb="35" eb="37">
      <t>ショトク</t>
    </rPh>
    <rPh sb="37" eb="38">
      <t>ガク</t>
    </rPh>
    <rPh sb="39" eb="41">
      <t>ケンナイ</t>
    </rPh>
    <rPh sb="41" eb="44">
      <t>セイサンガク</t>
    </rPh>
    <rPh sb="46" eb="47">
      <t>モト</t>
    </rPh>
    <phoneticPr fontId="4"/>
  </si>
  <si>
    <t>原材料費（Ｉ）のうち、県内で発生する需要額で、「原材料費（Ｉ）×県内自給率（Ｊ）」で求められる。</t>
    <rPh sb="0" eb="3">
      <t>ゲンザイリョウ</t>
    </rPh>
    <rPh sb="3" eb="4">
      <t>ヒ</t>
    </rPh>
    <rPh sb="11" eb="13">
      <t>ケンナイ</t>
    </rPh>
    <rPh sb="14" eb="16">
      <t>ハッセイ</t>
    </rPh>
    <rPh sb="18" eb="20">
      <t>ジュヨウ</t>
    </rPh>
    <rPh sb="20" eb="21">
      <t>ガク</t>
    </rPh>
    <rPh sb="24" eb="27">
      <t>ゲンザイリョウ</t>
    </rPh>
    <rPh sb="27" eb="28">
      <t>ヒ</t>
    </rPh>
    <rPh sb="32" eb="34">
      <t>ケンナイ</t>
    </rPh>
    <rPh sb="34" eb="37">
      <t>ジキュウリツ</t>
    </rPh>
    <rPh sb="42" eb="43">
      <t>モト</t>
    </rPh>
    <phoneticPr fontId="4"/>
  </si>
  <si>
    <t>ある部門の従業者総数を当該部門の県内生産額で除したもので、増加する県内生産額に就業係数（Ｐ）を乗ずることで、県内生</t>
    <rPh sb="2" eb="4">
      <t>ブモン</t>
    </rPh>
    <rPh sb="5" eb="8">
      <t>ジュウギョウシャ</t>
    </rPh>
    <rPh sb="8" eb="10">
      <t>ソウスウ</t>
    </rPh>
    <rPh sb="11" eb="13">
      <t>トウガイ</t>
    </rPh>
    <rPh sb="13" eb="15">
      <t>ブモン</t>
    </rPh>
    <rPh sb="16" eb="18">
      <t>ケンナイ</t>
    </rPh>
    <rPh sb="18" eb="21">
      <t>セイサンガク</t>
    </rPh>
    <rPh sb="22" eb="23">
      <t>ジョ</t>
    </rPh>
    <rPh sb="29" eb="31">
      <t>ゾウカ</t>
    </rPh>
    <rPh sb="33" eb="35">
      <t>ケンナイ</t>
    </rPh>
    <rPh sb="35" eb="37">
      <t>セイサン</t>
    </rPh>
    <rPh sb="47" eb="48">
      <t>ジョウ</t>
    </rPh>
    <rPh sb="54" eb="56">
      <t>ケンナイ</t>
    </rPh>
    <phoneticPr fontId="4"/>
  </si>
  <si>
    <t>　産額の増加によって誘発される労働力需要を求めることができる。</t>
    <rPh sb="10" eb="12">
      <t>ユウハツ</t>
    </rPh>
    <rPh sb="15" eb="18">
      <t>ロウドウリョク</t>
    </rPh>
    <rPh sb="18" eb="20">
      <t>ジュヨウ</t>
    </rPh>
    <rPh sb="21" eb="22">
      <t>モト</t>
    </rPh>
    <phoneticPr fontId="4"/>
  </si>
  <si>
    <t>ある部門の有給役員数、常用雇用者数及び臨時・日雇雇用者数の計を当該部門の県内生産額で除したもので、増加する県内</t>
    <rPh sb="2" eb="4">
      <t>ブモン</t>
    </rPh>
    <rPh sb="5" eb="7">
      <t>ユウキュウ</t>
    </rPh>
    <rPh sb="7" eb="9">
      <t>ヤクイン</t>
    </rPh>
    <rPh sb="9" eb="10">
      <t>スウ</t>
    </rPh>
    <rPh sb="11" eb="13">
      <t>ジョウヨウ</t>
    </rPh>
    <rPh sb="13" eb="16">
      <t>コヨウシャ</t>
    </rPh>
    <rPh sb="16" eb="17">
      <t>スウ</t>
    </rPh>
    <rPh sb="17" eb="18">
      <t>オヨ</t>
    </rPh>
    <rPh sb="19" eb="21">
      <t>リンジ</t>
    </rPh>
    <rPh sb="22" eb="24">
      <t>ヒヤトイ</t>
    </rPh>
    <rPh sb="24" eb="27">
      <t>コヨウシャ</t>
    </rPh>
    <rPh sb="27" eb="28">
      <t>スウ</t>
    </rPh>
    <rPh sb="29" eb="30">
      <t>ケイ</t>
    </rPh>
    <rPh sb="31" eb="33">
      <t>トウガイ</t>
    </rPh>
    <rPh sb="33" eb="35">
      <t>ブモン</t>
    </rPh>
    <rPh sb="36" eb="38">
      <t>ケンナイ</t>
    </rPh>
    <rPh sb="38" eb="41">
      <t>セイサンガク</t>
    </rPh>
    <rPh sb="42" eb="43">
      <t>ジョ</t>
    </rPh>
    <rPh sb="49" eb="51">
      <t>ゾウカ</t>
    </rPh>
    <rPh sb="53" eb="55">
      <t>ケンナイ</t>
    </rPh>
    <phoneticPr fontId="4"/>
  </si>
  <si>
    <t>　生産額に雇用係数（Ｒ）を乗ずることで、県内生産額の増加によって誘発される労働力需要を求めることができる。</t>
    <rPh sb="8" eb="9">
      <t>スウ</t>
    </rPh>
    <rPh sb="13" eb="14">
      <t>ジョウ</t>
    </rPh>
    <rPh sb="20" eb="22">
      <t>ケンナイ</t>
    </rPh>
    <rPh sb="22" eb="24">
      <t>セイサン</t>
    </rPh>
    <rPh sb="24" eb="25">
      <t>ガク</t>
    </rPh>
    <rPh sb="26" eb="28">
      <t>ゾウカ</t>
    </rPh>
    <rPh sb="32" eb="34">
      <t>ユウハツ</t>
    </rPh>
    <rPh sb="37" eb="40">
      <t>ロウドウリョク</t>
    </rPh>
    <rPh sb="40" eb="42">
      <t>ジュヨウ</t>
    </rPh>
    <rPh sb="43" eb="44">
      <t>モト</t>
    </rPh>
    <phoneticPr fontId="4"/>
  </si>
  <si>
    <t>増加する県内生産額から誘発される就業者数で、「増加する県内生産額×就業係数（Ｐ）」で求められる。ただし、設備の増強や</t>
    <rPh sb="0" eb="2">
      <t>ゾウカ</t>
    </rPh>
    <rPh sb="4" eb="6">
      <t>ケンナイ</t>
    </rPh>
    <rPh sb="6" eb="8">
      <t>セイサン</t>
    </rPh>
    <rPh sb="8" eb="9">
      <t>ガク</t>
    </rPh>
    <rPh sb="11" eb="13">
      <t>ユウハツ</t>
    </rPh>
    <rPh sb="16" eb="19">
      <t>シュウギョウシャ</t>
    </rPh>
    <rPh sb="19" eb="20">
      <t>スウ</t>
    </rPh>
    <rPh sb="23" eb="25">
      <t>ゾウカ</t>
    </rPh>
    <rPh sb="27" eb="29">
      <t>ケンナイ</t>
    </rPh>
    <rPh sb="29" eb="32">
      <t>セイサンガク</t>
    </rPh>
    <rPh sb="42" eb="43">
      <t>モト</t>
    </rPh>
    <phoneticPr fontId="4"/>
  </si>
  <si>
    <t>　就業時間の延長などで労働力が補われることも考えられるため、実際の就業者数が増加するとは限らない。</t>
    <phoneticPr fontId="4"/>
  </si>
  <si>
    <t>　就業時間の延長などで労働力が補われることも考えられるため、実際の雇用者数が増加するとは限らない。</t>
    <rPh sb="33" eb="36">
      <t>コヨウシャ</t>
    </rPh>
    <rPh sb="36" eb="37">
      <t>スウ</t>
    </rPh>
    <phoneticPr fontId="4"/>
  </si>
  <si>
    <t>増加する県内生産額から誘発される雇用者数で、「増加する県内生産額×雇用係数（Ｒ）」で求められる。ただし、設備の増強や</t>
    <rPh sb="0" eb="2">
      <t>ゾウカ</t>
    </rPh>
    <rPh sb="4" eb="6">
      <t>ケンナイ</t>
    </rPh>
    <rPh sb="6" eb="9">
      <t>セイサンガク</t>
    </rPh>
    <rPh sb="11" eb="13">
      <t>ユウハツ</t>
    </rPh>
    <rPh sb="16" eb="19">
      <t>コヨウシャ</t>
    </rPh>
    <rPh sb="19" eb="20">
      <t>スウ</t>
    </rPh>
    <rPh sb="23" eb="25">
      <t>ゾウカ</t>
    </rPh>
    <rPh sb="27" eb="29">
      <t>ケンナイ</t>
    </rPh>
    <rPh sb="29" eb="32">
      <t>セイサンガク</t>
    </rPh>
    <rPh sb="33" eb="35">
      <t>コヨウ</t>
    </rPh>
    <rPh sb="35" eb="37">
      <t>ケイスウ</t>
    </rPh>
    <rPh sb="42" eb="43">
      <t>モト</t>
    </rPh>
    <rPh sb="52" eb="54">
      <t>セツビ</t>
    </rPh>
    <rPh sb="55" eb="57">
      <t>ゾウキョウ</t>
    </rPh>
    <phoneticPr fontId="4"/>
  </si>
  <si>
    <t>第一次波及効果の雇用者所得誘発額で、「直接効果による雇用者所得誘発額（Ｇ）＋間接効果による雇用者所得誘発額（Ｏ）」</t>
    <rPh sb="19" eb="21">
      <t>チョクセツ</t>
    </rPh>
    <rPh sb="21" eb="23">
      <t>コウカ</t>
    </rPh>
    <rPh sb="26" eb="29">
      <t>コヨウシャ</t>
    </rPh>
    <rPh sb="29" eb="31">
      <t>ショトク</t>
    </rPh>
    <rPh sb="31" eb="33">
      <t>ユウハツ</t>
    </rPh>
    <rPh sb="33" eb="34">
      <t>ガク</t>
    </rPh>
    <rPh sb="38" eb="40">
      <t>カンセツ</t>
    </rPh>
    <rPh sb="40" eb="42">
      <t>コウカ</t>
    </rPh>
    <rPh sb="45" eb="48">
      <t>コヨウシャ</t>
    </rPh>
    <rPh sb="48" eb="50">
      <t>ショトク</t>
    </rPh>
    <rPh sb="50" eb="52">
      <t>ユウハツ</t>
    </rPh>
    <rPh sb="52" eb="53">
      <t>ガク</t>
    </rPh>
    <phoneticPr fontId="4"/>
  </si>
  <si>
    <t>　で求められる。</t>
    <rPh sb="2" eb="3">
      <t>モト</t>
    </rPh>
    <phoneticPr fontId="4"/>
  </si>
  <si>
    <t>　らないが、簡易分析シートでは、産業連関表の「民間消費支出」部門の産業別構成比を用いて振り分けている。</t>
    <rPh sb="6" eb="8">
      <t>カンイ</t>
    </rPh>
    <rPh sb="8" eb="10">
      <t>ブンセキ</t>
    </rPh>
    <rPh sb="16" eb="18">
      <t>サンギョウ</t>
    </rPh>
    <rPh sb="18" eb="20">
      <t>レンカン</t>
    </rPh>
    <rPh sb="20" eb="21">
      <t>ヒョウ</t>
    </rPh>
    <rPh sb="23" eb="25">
      <t>ミンカン</t>
    </rPh>
    <rPh sb="25" eb="27">
      <t>ショウヒ</t>
    </rPh>
    <rPh sb="27" eb="29">
      <t>シシュツ</t>
    </rPh>
    <rPh sb="30" eb="32">
      <t>ブモン</t>
    </rPh>
    <rPh sb="33" eb="35">
      <t>サンギョウ</t>
    </rPh>
    <rPh sb="35" eb="36">
      <t>ベツ</t>
    </rPh>
    <rPh sb="36" eb="39">
      <t>コウセイヒ</t>
    </rPh>
    <rPh sb="40" eb="41">
      <t>モチ</t>
    </rPh>
    <rPh sb="43" eb="44">
      <t>フ</t>
    </rPh>
    <rPh sb="45" eb="46">
      <t>ワ</t>
    </rPh>
    <phoneticPr fontId="4"/>
  </si>
  <si>
    <t>消費需要増加額（Ｘ）のうち、県内で発生する需要額で、「消費需要増加額（Ｘ）×県内自給率（Ｙ）」で求められる。</t>
    <rPh sb="0" eb="2">
      <t>ショウヒ</t>
    </rPh>
    <rPh sb="2" eb="4">
      <t>ジュヨウ</t>
    </rPh>
    <rPh sb="4" eb="6">
      <t>ゾウカ</t>
    </rPh>
    <rPh sb="6" eb="7">
      <t>ガク</t>
    </rPh>
    <rPh sb="14" eb="16">
      <t>ケンナイ</t>
    </rPh>
    <rPh sb="17" eb="19">
      <t>ハッセイ</t>
    </rPh>
    <rPh sb="21" eb="23">
      <t>ジュヨウ</t>
    </rPh>
    <rPh sb="23" eb="24">
      <t>ガク</t>
    </rPh>
    <rPh sb="27" eb="29">
      <t>ショウヒ</t>
    </rPh>
    <rPh sb="29" eb="31">
      <t>ジュヨウ</t>
    </rPh>
    <rPh sb="31" eb="33">
      <t>ゾウカ</t>
    </rPh>
    <rPh sb="33" eb="34">
      <t>ガク</t>
    </rPh>
    <rPh sb="38" eb="40">
      <t>ケンナイ</t>
    </rPh>
    <rPh sb="40" eb="43">
      <t>ジキュウリツ</t>
    </rPh>
    <rPh sb="48" eb="49">
      <t>モト</t>
    </rPh>
    <phoneticPr fontId="4"/>
  </si>
  <si>
    <t>利用上の注意</t>
    <rPh sb="0" eb="2">
      <t>リヨウ</t>
    </rPh>
    <rPh sb="2" eb="3">
      <t>ジョウ</t>
    </rPh>
    <rPh sb="4" eb="6">
      <t>チュウイ</t>
    </rPh>
    <phoneticPr fontId="4"/>
  </si>
  <si>
    <t>や前提条件が書かれていますので、必ずご覧ください。</t>
    <rPh sb="1" eb="3">
      <t>ゼンテイ</t>
    </rPh>
    <rPh sb="3" eb="5">
      <t>ジョウケン</t>
    </rPh>
    <rPh sb="6" eb="7">
      <t>カ</t>
    </rPh>
    <rPh sb="16" eb="17">
      <t>カナラ</t>
    </rPh>
    <rPh sb="19" eb="20">
      <t>ラン</t>
    </rPh>
    <phoneticPr fontId="4"/>
  </si>
  <si>
    <t>　分で推計した数字や何年か分の平均値をとるなど、任意の数字を入力しても差し支えありません。</t>
    <rPh sb="3" eb="5">
      <t>スイケイ</t>
    </rPh>
    <rPh sb="7" eb="9">
      <t>スウジ</t>
    </rPh>
    <rPh sb="10" eb="12">
      <t>ナンネン</t>
    </rPh>
    <rPh sb="13" eb="14">
      <t>ブン</t>
    </rPh>
    <rPh sb="15" eb="17">
      <t>ヘイキン</t>
    </rPh>
    <rPh sb="17" eb="18">
      <t>チ</t>
    </rPh>
    <rPh sb="24" eb="26">
      <t>ニンイ</t>
    </rPh>
    <rPh sb="35" eb="36">
      <t>サ</t>
    </rPh>
    <rPh sb="37" eb="38">
      <t>ツカ</t>
    </rPh>
    <phoneticPr fontId="4"/>
  </si>
  <si>
    <t>① 最初に、消費転換係数を入力します。消費転換係数は「第二次波及効果」の計算に使用します。</t>
    <rPh sb="2" eb="4">
      <t>サイショ</t>
    </rPh>
    <rPh sb="6" eb="8">
      <t>ショウヒ</t>
    </rPh>
    <rPh sb="8" eb="10">
      <t>テンカン</t>
    </rPh>
    <rPh sb="10" eb="12">
      <t>ケイスウ</t>
    </rPh>
    <rPh sb="13" eb="15">
      <t>ニュウリョク</t>
    </rPh>
    <rPh sb="19" eb="21">
      <t>ショウヒ</t>
    </rPh>
    <rPh sb="21" eb="23">
      <t>テンカン</t>
    </rPh>
    <rPh sb="23" eb="25">
      <t>ケイスウ</t>
    </rPh>
    <rPh sb="27" eb="28">
      <t>ダイ</t>
    </rPh>
    <rPh sb="28" eb="30">
      <t>ニジ</t>
    </rPh>
    <rPh sb="30" eb="32">
      <t>ハキュウ</t>
    </rPh>
    <rPh sb="32" eb="34">
      <t>コウカ</t>
    </rPh>
    <rPh sb="36" eb="38">
      <t>ケイサン</t>
    </rPh>
    <rPh sb="39" eb="41">
      <t>シヨウ</t>
    </rPh>
    <phoneticPr fontId="4"/>
  </si>
  <si>
    <t>②　次に、金額の単位について、図３のように億円、百万円、千円または</t>
    <rPh sb="2" eb="3">
      <t>ツギ</t>
    </rPh>
    <rPh sb="5" eb="7">
      <t>キンガク</t>
    </rPh>
    <rPh sb="8" eb="10">
      <t>タンイ</t>
    </rPh>
    <rPh sb="15" eb="16">
      <t>ズ</t>
    </rPh>
    <phoneticPr fontId="4"/>
  </si>
  <si>
    <t>　円のいずれかをリストから選択してください。なお、計算上の端数処理の</t>
    <rPh sb="13" eb="15">
      <t>センタク</t>
    </rPh>
    <phoneticPr fontId="4"/>
  </si>
  <si>
    <t>　関係で、例えば同じ100万円を入力する場合でも、「１百万円」と「1,000</t>
    <phoneticPr fontId="4"/>
  </si>
  <si>
    <t>　千円」では計算結果が異なる場合があります。</t>
    <phoneticPr fontId="4"/>
  </si>
  <si>
    <t>　す。なお、入力の際は②で選んだ単位に合わせて入力しましょう。</t>
    <rPh sb="6" eb="8">
      <t>ニュウリョク</t>
    </rPh>
    <rPh sb="9" eb="10">
      <t>サイ</t>
    </rPh>
    <rPh sb="13" eb="14">
      <t>エラ</t>
    </rPh>
    <rPh sb="16" eb="18">
      <t>タンイ</t>
    </rPh>
    <rPh sb="19" eb="20">
      <t>ア</t>
    </rPh>
    <rPh sb="23" eb="25">
      <t>ニュウリョク</t>
    </rPh>
    <phoneticPr fontId="4"/>
  </si>
  <si>
    <t>　需要増加額を入力すると、『分析結果』シートに分析の結果が表示されます。</t>
    <rPh sb="1" eb="3">
      <t>ジュヨウ</t>
    </rPh>
    <rPh sb="3" eb="5">
      <t>ゾウカ</t>
    </rPh>
    <rPh sb="5" eb="6">
      <t>ガク</t>
    </rPh>
    <rPh sb="7" eb="9">
      <t>ニュウリョク</t>
    </rPh>
    <rPh sb="14" eb="16">
      <t>ブンセキ</t>
    </rPh>
    <rPh sb="16" eb="18">
      <t>ケッカ</t>
    </rPh>
    <rPh sb="23" eb="25">
      <t>ブンセキ</t>
    </rPh>
    <rPh sb="26" eb="28">
      <t>ケッカ</t>
    </rPh>
    <rPh sb="29" eb="31">
      <t>ヒョウジ</t>
    </rPh>
    <phoneticPr fontId="4"/>
  </si>
  <si>
    <t>円）の「経済波及効果」があることが分かりました。</t>
    <phoneticPr fontId="4"/>
  </si>
  <si>
    <t>平成24年</t>
    <rPh sb="0" eb="2">
      <t>ヘイセイ</t>
    </rPh>
    <rPh sb="4" eb="5">
      <t>ネン</t>
    </rPh>
    <phoneticPr fontId="4"/>
  </si>
  <si>
    <t>再生資源回収・加工処理</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</si>
  <si>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</si>
  <si>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</si>
  <si>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</si>
  <si>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</si>
  <si>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</si>
  <si>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</si>
  <si>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</si>
  <si>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</si>
  <si>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</si>
  <si>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</si>
  <si>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</si>
  <si>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</si>
  <si>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</si>
  <si>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</si>
  <si>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</si>
  <si>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</si>
  <si>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</si>
  <si>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</si>
  <si>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</si>
  <si>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</si>
  <si>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</si>
  <si>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</si>
  <si>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</si>
  <si>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</si>
  <si>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</si>
  <si>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</si>
  <si>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</si>
  <si>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</si>
  <si>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</si>
  <si>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</si>
  <si>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</si>
  <si>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</si>
  <si>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</si>
  <si>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</si>
  <si>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</si>
  <si>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</si>
  <si>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</si>
  <si>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</si>
  <si>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</si>
  <si>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</si>
  <si>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</si>
  <si>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</si>
  <si>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</si>
  <si>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</si>
  <si>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</si>
  <si>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</si>
  <si>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</si>
  <si>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</si>
  <si>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</si>
  <si>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</si>
  <si>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</si>
  <si>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</si>
  <si>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</si>
  <si>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</si>
  <si>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</si>
  <si>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</si>
  <si>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</si>
  <si>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</si>
  <si>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</si>
  <si>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</si>
  <si>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</si>
  <si>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</si>
  <si>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</si>
  <si>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</si>
  <si>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</si>
  <si>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</si>
  <si>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</si>
  <si>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</si>
  <si>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</si>
  <si>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</si>
  <si>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</si>
  <si>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</si>
  <si>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</si>
  <si>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</si>
  <si>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</si>
  <si>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</si>
  <si>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</si>
  <si>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</si>
  <si>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</si>
  <si>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</si>
  <si>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</si>
  <si>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</si>
  <si>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</si>
  <si>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</si>
  <si>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</si>
  <si>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</si>
  <si>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</si>
  <si>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</si>
  <si>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</si>
  <si>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</si>
  <si>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</si>
  <si>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</si>
  <si>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</si>
  <si>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</si>
  <si>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</si>
  <si>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</si>
  <si>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</si>
  <si>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</si>
  <si>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</si>
  <si>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100</t>
  </si>
  <si>
    <t>101</t>
  </si>
  <si>
    <t>102</t>
  </si>
  <si>
    <t>103</t>
  </si>
  <si>
    <t>105</t>
  </si>
  <si>
    <t>106</t>
  </si>
  <si>
    <t>107</t>
  </si>
  <si>
    <t>108</t>
  </si>
  <si>
    <t>109</t>
  </si>
  <si>
    <t>110</t>
  </si>
  <si>
    <t>111</t>
  </si>
  <si>
    <t>112</t>
  </si>
  <si>
    <t>移輸入係数</t>
    <rPh sb="0" eb="3">
      <t>イユニュウ</t>
    </rPh>
    <rPh sb="3" eb="5">
      <t>ケイスウ</t>
    </rPh>
    <phoneticPr fontId="4"/>
  </si>
  <si>
    <t>自給率</t>
    <rPh sb="0" eb="3">
      <t>ジキュウリツ</t>
    </rPh>
    <phoneticPr fontId="4"/>
  </si>
  <si>
    <t>民間消費支出構成比</t>
    <rPh sb="0" eb="2">
      <t>ミンカン</t>
    </rPh>
    <rPh sb="2" eb="4">
      <t>ショウヒ</t>
    </rPh>
    <rPh sb="4" eb="6">
      <t>シシュツ</t>
    </rPh>
    <rPh sb="6" eb="9">
      <t>コウセイヒ</t>
    </rPh>
    <phoneticPr fontId="4"/>
  </si>
  <si>
    <t>政府消費支出構成比</t>
    <rPh sb="0" eb="2">
      <t>セイフ</t>
    </rPh>
    <rPh sb="2" eb="4">
      <t>ショウヒ</t>
    </rPh>
    <rPh sb="4" eb="6">
      <t>シシュツ</t>
    </rPh>
    <rPh sb="6" eb="9">
      <t>コウセイヒ</t>
    </rPh>
    <phoneticPr fontId="4"/>
  </si>
  <si>
    <t>　簡易分析ツールの使い方について、「岩手県に10億円の建築需要が発生した場合」を例に説明</t>
    <rPh sb="1" eb="3">
      <t>カンイ</t>
    </rPh>
    <rPh sb="3" eb="5">
      <t>ブンセキ</t>
    </rPh>
    <rPh sb="9" eb="10">
      <t>ツカ</t>
    </rPh>
    <rPh sb="11" eb="12">
      <t>カタ</t>
    </rPh>
    <rPh sb="18" eb="21">
      <t>イワテケン</t>
    </rPh>
    <rPh sb="24" eb="26">
      <t>オクエン</t>
    </rPh>
    <rPh sb="27" eb="29">
      <t>ケンチク</t>
    </rPh>
    <rPh sb="29" eb="31">
      <t>ジュヨウ</t>
    </rPh>
    <rPh sb="32" eb="34">
      <t>ハッセイ</t>
    </rPh>
    <rPh sb="36" eb="38">
      <t>バアイ</t>
    </rPh>
    <rPh sb="40" eb="41">
      <t>レイ</t>
    </rPh>
    <rPh sb="42" eb="44">
      <t>セツメイ</t>
    </rPh>
    <phoneticPr fontId="4"/>
  </si>
  <si>
    <t>③　最後に、需要増加額を入力します。今回の例では「10億円の建築需要」が需要増加額となりま</t>
    <rPh sb="2" eb="4">
      <t>サイゴ</t>
    </rPh>
    <rPh sb="6" eb="8">
      <t>ジュヨウ</t>
    </rPh>
    <rPh sb="8" eb="10">
      <t>ゾウカ</t>
    </rPh>
    <rPh sb="10" eb="11">
      <t>ガク</t>
    </rPh>
    <rPh sb="12" eb="14">
      <t>ニュウリョク</t>
    </rPh>
    <rPh sb="18" eb="20">
      <t>コンカイ</t>
    </rPh>
    <rPh sb="21" eb="22">
      <t>レイ</t>
    </rPh>
    <rPh sb="27" eb="29">
      <t>オクエン</t>
    </rPh>
    <rPh sb="30" eb="32">
      <t>ケンチク</t>
    </rPh>
    <rPh sb="32" eb="34">
      <t>ジュヨウ</t>
    </rPh>
    <rPh sb="36" eb="38">
      <t>ジュヨウ</t>
    </rPh>
    <rPh sb="38" eb="40">
      <t>ゾウカ</t>
    </rPh>
    <rPh sb="40" eb="41">
      <t>ガク</t>
    </rPh>
    <phoneticPr fontId="4"/>
  </si>
  <si>
    <t>　簡易分析ツールについてのお問い合わせは、下記あてにお願いします。</t>
    <rPh sb="1" eb="3">
      <t>カンイ</t>
    </rPh>
    <rPh sb="3" eb="5">
      <t>ブンセキ</t>
    </rPh>
    <rPh sb="14" eb="15">
      <t>ト</t>
    </rPh>
    <rPh sb="16" eb="17">
      <t>ア</t>
    </rPh>
    <rPh sb="21" eb="23">
      <t>カキ</t>
    </rPh>
    <rPh sb="27" eb="28">
      <t>ネガ</t>
    </rPh>
    <phoneticPr fontId="4"/>
  </si>
  <si>
    <t xml:space="preserve"> が必要な部分を抜粋したものです。</t>
    <phoneticPr fontId="4"/>
  </si>
  <si>
    <t>産業連関表では、生産は最終需要によって誘発されると考えられている。簡易分析シートにおいても、最終需要の増加（減少）</t>
    <rPh sb="0" eb="2">
      <t>サンギョウ</t>
    </rPh>
    <rPh sb="2" eb="4">
      <t>レンカン</t>
    </rPh>
    <rPh sb="4" eb="5">
      <t>ヒョウ</t>
    </rPh>
    <rPh sb="8" eb="10">
      <t>セイサン</t>
    </rPh>
    <rPh sb="11" eb="13">
      <t>サイシュウ</t>
    </rPh>
    <rPh sb="13" eb="15">
      <t>ジュヨウ</t>
    </rPh>
    <rPh sb="19" eb="21">
      <t>ユウハツ</t>
    </rPh>
    <rPh sb="25" eb="26">
      <t>カンガ</t>
    </rPh>
    <rPh sb="33" eb="35">
      <t>カンイ</t>
    </rPh>
    <rPh sb="35" eb="37">
      <t>ブンセキ</t>
    </rPh>
    <rPh sb="46" eb="48">
      <t>サイシュウ</t>
    </rPh>
    <phoneticPr fontId="4"/>
  </si>
  <si>
    <t>　によって、県内の生産がどれだけ増加（減少）するかを簡易的に分析することができる。なお、最終需要は消費、投資及び移輸</t>
    <rPh sb="6" eb="8">
      <t>ケンナイ</t>
    </rPh>
    <rPh sb="9" eb="11">
      <t>セイサン</t>
    </rPh>
    <rPh sb="16" eb="18">
      <t>ゾウカ</t>
    </rPh>
    <rPh sb="19" eb="21">
      <t>ゲンショウ</t>
    </rPh>
    <rPh sb="26" eb="28">
      <t>カンイ</t>
    </rPh>
    <rPh sb="28" eb="29">
      <t>テキ</t>
    </rPh>
    <rPh sb="30" eb="32">
      <t>ブンセキ</t>
    </rPh>
    <rPh sb="44" eb="46">
      <t>サイシュウ</t>
    </rPh>
    <rPh sb="46" eb="48">
      <t>ジュヨウ</t>
    </rPh>
    <rPh sb="49" eb="51">
      <t>ショウヒ</t>
    </rPh>
    <phoneticPr fontId="4"/>
  </si>
  <si>
    <t>　出で構成される。</t>
    <rPh sb="1" eb="2">
      <t>デ</t>
    </rPh>
    <phoneticPr fontId="4"/>
  </si>
  <si>
    <t>需要増加額（Ａ）のうち、県内で発生する需要額で、直接支出先の生産額となる。「需要増加額（Ａ）×県内自給率（Ｂ）」で求め</t>
    <rPh sb="0" eb="2">
      <t>ジュヨウ</t>
    </rPh>
    <rPh sb="2" eb="4">
      <t>ゾウカ</t>
    </rPh>
    <rPh sb="4" eb="5">
      <t>ガク</t>
    </rPh>
    <rPh sb="12" eb="14">
      <t>ケンナイ</t>
    </rPh>
    <rPh sb="15" eb="17">
      <t>ハッセイ</t>
    </rPh>
    <rPh sb="19" eb="21">
      <t>ジュヨウ</t>
    </rPh>
    <rPh sb="21" eb="22">
      <t>ガク</t>
    </rPh>
    <rPh sb="24" eb="26">
      <t>チョクセツ</t>
    </rPh>
    <rPh sb="26" eb="28">
      <t>シシュツ</t>
    </rPh>
    <rPh sb="28" eb="29">
      <t>サキ</t>
    </rPh>
    <rPh sb="30" eb="33">
      <t>セイサンガク</t>
    </rPh>
    <rPh sb="38" eb="40">
      <t>ジュヨウ</t>
    </rPh>
    <rPh sb="40" eb="42">
      <t>ゾウカ</t>
    </rPh>
    <rPh sb="42" eb="43">
      <t>ガク</t>
    </rPh>
    <rPh sb="47" eb="49">
      <t>ケンナイ</t>
    </rPh>
    <rPh sb="49" eb="52">
      <t>ジキュウリツ</t>
    </rPh>
    <rPh sb="57" eb="58">
      <t>モト</t>
    </rPh>
    <phoneticPr fontId="4"/>
  </si>
  <si>
    <t>　られる。</t>
    <phoneticPr fontId="4"/>
  </si>
  <si>
    <t>各産業部門の県内生産額は、中間投入額と粗付加価値額で構成されているが、県内生産額は最終需要によって誘発される</t>
    <rPh sb="0" eb="3">
      <t>カクサンギョウ</t>
    </rPh>
    <rPh sb="3" eb="5">
      <t>ブモン</t>
    </rPh>
    <rPh sb="6" eb="8">
      <t>ケンナイ</t>
    </rPh>
    <rPh sb="8" eb="11">
      <t>セイサンガク</t>
    </rPh>
    <rPh sb="13" eb="15">
      <t>チュウカン</t>
    </rPh>
    <rPh sb="15" eb="17">
      <t>トウニュウ</t>
    </rPh>
    <rPh sb="17" eb="18">
      <t>ガク</t>
    </rPh>
    <rPh sb="19" eb="24">
      <t>ソフカカチ</t>
    </rPh>
    <rPh sb="24" eb="25">
      <t>ガク</t>
    </rPh>
    <rPh sb="26" eb="28">
      <t>コウセイ</t>
    </rPh>
    <rPh sb="35" eb="37">
      <t>ケンナイ</t>
    </rPh>
    <rPh sb="37" eb="40">
      <t>セイサンガク</t>
    </rPh>
    <rPh sb="41" eb="43">
      <t>サイシュウ</t>
    </rPh>
    <rPh sb="43" eb="45">
      <t>ジュヨウ</t>
    </rPh>
    <rPh sb="49" eb="51">
      <t>ユウハツ</t>
    </rPh>
    <phoneticPr fontId="4"/>
  </si>
  <si>
    <t>　と考えられているため、その一部である粗付加価値額も同様に最終需要によって誘発されると考えることができる。よって、県内</t>
    <rPh sb="2" eb="3">
      <t>カンガ</t>
    </rPh>
    <rPh sb="14" eb="16">
      <t>イチブ</t>
    </rPh>
    <rPh sb="19" eb="24">
      <t>ソフカカチ</t>
    </rPh>
    <rPh sb="24" eb="25">
      <t>ガク</t>
    </rPh>
    <rPh sb="26" eb="28">
      <t>ドウヨウ</t>
    </rPh>
    <rPh sb="29" eb="31">
      <t>サイシュウ</t>
    </rPh>
    <rPh sb="31" eb="33">
      <t>ジュヨウ</t>
    </rPh>
    <rPh sb="37" eb="39">
      <t>ユウハツ</t>
    </rPh>
    <rPh sb="43" eb="44">
      <t>カンガ</t>
    </rPh>
    <rPh sb="57" eb="59">
      <t>ケンナイ</t>
    </rPh>
    <phoneticPr fontId="4"/>
  </si>
  <si>
    <t>　需要増加額（Ｃ）、生産誘発額（Ｍ）、第二次波及効果額（ＡＡ）に、それぞれ粗付加価値率（Ｄ）を乗ずることで、直接効果、間接</t>
    <rPh sb="1" eb="3">
      <t>ジュヨウ</t>
    </rPh>
    <rPh sb="2" eb="3">
      <t>カナメ</t>
    </rPh>
    <rPh sb="3" eb="4">
      <t>フ</t>
    </rPh>
    <rPh sb="5" eb="6">
      <t>ガク</t>
    </rPh>
    <rPh sb="10" eb="12">
      <t>セイサン</t>
    </rPh>
    <rPh sb="12" eb="14">
      <t>ユウハツ</t>
    </rPh>
    <rPh sb="14" eb="15">
      <t>ガク</t>
    </rPh>
    <rPh sb="19" eb="20">
      <t>ダイ</t>
    </rPh>
    <rPh sb="20" eb="22">
      <t>ニジ</t>
    </rPh>
    <rPh sb="22" eb="24">
      <t>ハキュウ</t>
    </rPh>
    <rPh sb="24" eb="26">
      <t>コウカ</t>
    </rPh>
    <rPh sb="26" eb="27">
      <t>ガク</t>
    </rPh>
    <rPh sb="37" eb="42">
      <t>ソフカカチ</t>
    </rPh>
    <rPh sb="42" eb="43">
      <t>リツ</t>
    </rPh>
    <rPh sb="47" eb="48">
      <t>ジョウ</t>
    </rPh>
    <rPh sb="54" eb="56">
      <t>チョクセツ</t>
    </rPh>
    <rPh sb="56" eb="58">
      <t>コウカ</t>
    </rPh>
    <rPh sb="59" eb="61">
      <t>カンセツ</t>
    </rPh>
    <phoneticPr fontId="4"/>
  </si>
  <si>
    <t>　効果、第二次波及効果の粗付加価値誘発額を求めることができる。</t>
    <rPh sb="1" eb="3">
      <t>コウカ</t>
    </rPh>
    <rPh sb="7" eb="9">
      <t>ハキュウ</t>
    </rPh>
    <rPh sb="9" eb="11">
      <t>コウカ</t>
    </rPh>
    <rPh sb="12" eb="17">
      <t>ソフカカチ</t>
    </rPh>
    <rPh sb="17" eb="19">
      <t>ユウハツ</t>
    </rPh>
    <rPh sb="19" eb="20">
      <t>ガク</t>
    </rPh>
    <rPh sb="21" eb="22">
      <t>モト</t>
    </rPh>
    <phoneticPr fontId="4"/>
  </si>
  <si>
    <t>粗付加価値額は、雇用者所得額、営業余剰額、資本減耗引当額などで構成されている。そのため、粗付加価値額と同様に、</t>
    <rPh sb="0" eb="5">
      <t>ソフカカチ</t>
    </rPh>
    <rPh sb="5" eb="6">
      <t>ガク</t>
    </rPh>
    <rPh sb="8" eb="11">
      <t>コヨウシャ</t>
    </rPh>
    <rPh sb="11" eb="13">
      <t>ショトク</t>
    </rPh>
    <rPh sb="13" eb="14">
      <t>ガク</t>
    </rPh>
    <rPh sb="15" eb="17">
      <t>エイギョウ</t>
    </rPh>
    <rPh sb="17" eb="19">
      <t>ヨジョウ</t>
    </rPh>
    <rPh sb="19" eb="20">
      <t>ガク</t>
    </rPh>
    <rPh sb="21" eb="23">
      <t>シホン</t>
    </rPh>
    <rPh sb="23" eb="25">
      <t>ゲンモウ</t>
    </rPh>
    <rPh sb="25" eb="27">
      <t>ヒキアテ</t>
    </rPh>
    <rPh sb="27" eb="28">
      <t>ガク</t>
    </rPh>
    <rPh sb="31" eb="33">
      <t>コウセイ</t>
    </rPh>
    <rPh sb="44" eb="49">
      <t>ソフカカチ</t>
    </rPh>
    <rPh sb="49" eb="50">
      <t>ガク</t>
    </rPh>
    <rPh sb="51" eb="53">
      <t>ドウヨウ</t>
    </rPh>
    <phoneticPr fontId="4"/>
  </si>
  <si>
    <t>　雇用者所得額も最終需要によって誘発されると考えることができる。よって、県内需要増加額（Ｃ）、生産誘発額（Ｍ）、第二次波</t>
    <rPh sb="1" eb="4">
      <t>コヨウシャ</t>
    </rPh>
    <rPh sb="2" eb="3">
      <t>ヨウ</t>
    </rPh>
    <rPh sb="3" eb="4">
      <t>シャ</t>
    </rPh>
    <rPh sb="4" eb="7">
      <t>ショトクガク</t>
    </rPh>
    <rPh sb="8" eb="10">
      <t>サイシュウ</t>
    </rPh>
    <rPh sb="10" eb="12">
      <t>ジュヨウ</t>
    </rPh>
    <rPh sb="16" eb="18">
      <t>ユウハツ</t>
    </rPh>
    <rPh sb="22" eb="23">
      <t>カンガ</t>
    </rPh>
    <rPh sb="36" eb="38">
      <t>ケンナイ</t>
    </rPh>
    <rPh sb="38" eb="40">
      <t>ジュヨウ</t>
    </rPh>
    <rPh sb="40" eb="42">
      <t>ゾウカ</t>
    </rPh>
    <rPh sb="42" eb="43">
      <t>ガク</t>
    </rPh>
    <rPh sb="47" eb="49">
      <t>セイサン</t>
    </rPh>
    <rPh sb="49" eb="51">
      <t>ユウハツ</t>
    </rPh>
    <rPh sb="51" eb="52">
      <t>ガク</t>
    </rPh>
    <rPh sb="56" eb="57">
      <t>ダイ</t>
    </rPh>
    <rPh sb="57" eb="59">
      <t>ニジ</t>
    </rPh>
    <rPh sb="59" eb="60">
      <t>ナミ</t>
    </rPh>
    <phoneticPr fontId="4"/>
  </si>
  <si>
    <t>　及効果額（ＡＡ）に、それぞれ雇用者所得率（Ｆ）を乗ずることで、直接効果、間接効果、第二次波及効果の雇用者所得誘発額</t>
    <rPh sb="4" eb="5">
      <t>ガク</t>
    </rPh>
    <rPh sb="15" eb="18">
      <t>コヨウシャ</t>
    </rPh>
    <rPh sb="18" eb="20">
      <t>ショトク</t>
    </rPh>
    <rPh sb="20" eb="21">
      <t>リツ</t>
    </rPh>
    <rPh sb="25" eb="26">
      <t>ジョウ</t>
    </rPh>
    <rPh sb="32" eb="34">
      <t>チョクセツ</t>
    </rPh>
    <rPh sb="34" eb="36">
      <t>コウカ</t>
    </rPh>
    <rPh sb="37" eb="39">
      <t>カンセツ</t>
    </rPh>
    <rPh sb="39" eb="41">
      <t>コウカ</t>
    </rPh>
    <rPh sb="42" eb="43">
      <t>ダイ</t>
    </rPh>
    <rPh sb="43" eb="45">
      <t>ニジ</t>
    </rPh>
    <rPh sb="45" eb="47">
      <t>ハキュウ</t>
    </rPh>
    <rPh sb="47" eb="49">
      <t>コウカ</t>
    </rPh>
    <rPh sb="50" eb="53">
      <t>コヨウシャ</t>
    </rPh>
    <rPh sb="53" eb="55">
      <t>ショトク</t>
    </rPh>
    <rPh sb="55" eb="57">
      <t>ユウハツ</t>
    </rPh>
    <rPh sb="57" eb="58">
      <t>ガク</t>
    </rPh>
    <phoneticPr fontId="4"/>
  </si>
  <si>
    <t>　を求めることができる。</t>
    <phoneticPr fontId="4"/>
  </si>
  <si>
    <t>投入係数とは、各部門がそれぞれの生産物を生産するために使用した原材料、燃料等の投入額を、その部門の県内生産額で</t>
    <rPh sb="0" eb="2">
      <t>トウニュウ</t>
    </rPh>
    <rPh sb="2" eb="4">
      <t>ケイスウ</t>
    </rPh>
    <rPh sb="7" eb="8">
      <t>カク</t>
    </rPh>
    <rPh sb="8" eb="10">
      <t>ブモン</t>
    </rPh>
    <rPh sb="16" eb="19">
      <t>セイサンブツ</t>
    </rPh>
    <rPh sb="20" eb="22">
      <t>セイサン</t>
    </rPh>
    <rPh sb="27" eb="29">
      <t>シヨウ</t>
    </rPh>
    <rPh sb="31" eb="34">
      <t>ゲンザイリョウ</t>
    </rPh>
    <rPh sb="35" eb="38">
      <t>ネンリョウトウ</t>
    </rPh>
    <rPh sb="39" eb="41">
      <t>トウニュウ</t>
    </rPh>
    <rPh sb="41" eb="42">
      <t>ガク</t>
    </rPh>
    <rPh sb="46" eb="48">
      <t>ブモン</t>
    </rPh>
    <rPh sb="49" eb="51">
      <t>ケンナイ</t>
    </rPh>
    <rPh sb="51" eb="54">
      <t>セイサンガク</t>
    </rPh>
    <phoneticPr fontId="4"/>
  </si>
  <si>
    <t>　除したものであり、生産原単価に相当するものである。この投入係数を部門別に計算して一覧表にしたものが投入係数表である。</t>
    <rPh sb="10" eb="12">
      <t>セイサン</t>
    </rPh>
    <rPh sb="12" eb="13">
      <t>ゲン</t>
    </rPh>
    <rPh sb="13" eb="15">
      <t>タンカ</t>
    </rPh>
    <rPh sb="16" eb="18">
      <t>ソウトウ</t>
    </rPh>
    <rPh sb="28" eb="30">
      <t>トウニュウ</t>
    </rPh>
    <rPh sb="30" eb="32">
      <t>ケイスウ</t>
    </rPh>
    <rPh sb="33" eb="35">
      <t>ブモン</t>
    </rPh>
    <rPh sb="35" eb="36">
      <t>ベツ</t>
    </rPh>
    <rPh sb="37" eb="39">
      <t>ケイサン</t>
    </rPh>
    <rPh sb="41" eb="43">
      <t>イチラン</t>
    </rPh>
    <rPh sb="43" eb="44">
      <t>ヒョウ</t>
    </rPh>
    <rPh sb="50" eb="52">
      <t>トウニュウ</t>
    </rPh>
    <rPh sb="52" eb="54">
      <t>ケイスウ</t>
    </rPh>
    <rPh sb="54" eb="55">
      <t>ヒョウ</t>
    </rPh>
    <phoneticPr fontId="4"/>
  </si>
  <si>
    <t>ある部門に対して１単位の最終需要が発生した場合、各部門の生産が究極的にどれだけ必要になるかを示す係数であり、この</t>
    <rPh sb="2" eb="4">
      <t>ブモン</t>
    </rPh>
    <rPh sb="5" eb="6">
      <t>タイ</t>
    </rPh>
    <rPh sb="9" eb="11">
      <t>タンイ</t>
    </rPh>
    <rPh sb="12" eb="14">
      <t>サイシュウ</t>
    </rPh>
    <rPh sb="14" eb="16">
      <t>ジュヨウ</t>
    </rPh>
    <rPh sb="17" eb="19">
      <t>ハッセイ</t>
    </rPh>
    <rPh sb="21" eb="23">
      <t>バアイ</t>
    </rPh>
    <rPh sb="24" eb="25">
      <t>カク</t>
    </rPh>
    <rPh sb="25" eb="27">
      <t>ブモン</t>
    </rPh>
    <rPh sb="28" eb="30">
      <t>セイサン</t>
    </rPh>
    <rPh sb="31" eb="34">
      <t>キュウキョクテキ</t>
    </rPh>
    <rPh sb="39" eb="41">
      <t>ヒツヨウ</t>
    </rPh>
    <rPh sb="46" eb="47">
      <t>シメ</t>
    </rPh>
    <rPh sb="48" eb="50">
      <t>ケイスウ</t>
    </rPh>
    <phoneticPr fontId="4"/>
  </si>
  <si>
    <t>　係数を表にしたものが逆行列係数表である。なお、簡易分析シートでは移輸出入を考慮した開放経済型逆行列係数を使用する。</t>
    <rPh sb="1" eb="2">
      <t>カカリ</t>
    </rPh>
    <rPh sb="2" eb="3">
      <t>スウ</t>
    </rPh>
    <rPh sb="4" eb="5">
      <t>ヒョウ</t>
    </rPh>
    <rPh sb="11" eb="14">
      <t>ギャクギョウレツ</t>
    </rPh>
    <rPh sb="14" eb="16">
      <t>ケイスウ</t>
    </rPh>
    <rPh sb="16" eb="17">
      <t>ヒョウ</t>
    </rPh>
    <rPh sb="24" eb="26">
      <t>カンイ</t>
    </rPh>
    <rPh sb="26" eb="28">
      <t>ブンセキ</t>
    </rPh>
    <rPh sb="33" eb="34">
      <t>イ</t>
    </rPh>
    <rPh sb="34" eb="37">
      <t>ユシュツニュウ</t>
    </rPh>
    <rPh sb="38" eb="40">
      <t>コウリョ</t>
    </rPh>
    <rPh sb="42" eb="44">
      <t>カイホウ</t>
    </rPh>
    <rPh sb="44" eb="47">
      <t>ケイザイガタ</t>
    </rPh>
    <rPh sb="47" eb="50">
      <t>ギャクギョウレツ</t>
    </rPh>
    <rPh sb="50" eb="52">
      <t>ケイスウ</t>
    </rPh>
    <rPh sb="53" eb="55">
      <t>シヨウ</t>
    </rPh>
    <phoneticPr fontId="4"/>
  </si>
  <si>
    <t>需要増加額（Ａ）から誘発される生産額の総計で、「逆行列係数（Ｌ）×需要増加額（Ａ）」で求められる。ここでは、間接効果額の</t>
    <rPh sb="0" eb="2">
      <t>ジュヨウ</t>
    </rPh>
    <rPh sb="2" eb="4">
      <t>ゾウカ</t>
    </rPh>
    <rPh sb="4" eb="5">
      <t>ガク</t>
    </rPh>
    <rPh sb="10" eb="12">
      <t>ユウハツ</t>
    </rPh>
    <rPh sb="15" eb="18">
      <t>セイサンガク</t>
    </rPh>
    <rPh sb="19" eb="21">
      <t>ソウケイ</t>
    </rPh>
    <rPh sb="24" eb="27">
      <t>ギャクギョウレツ</t>
    </rPh>
    <rPh sb="27" eb="29">
      <t>ケイスウ</t>
    </rPh>
    <rPh sb="33" eb="35">
      <t>ジュヨウ</t>
    </rPh>
    <rPh sb="35" eb="37">
      <t>ゾウカ</t>
    </rPh>
    <rPh sb="37" eb="38">
      <t>ガク</t>
    </rPh>
    <rPh sb="43" eb="44">
      <t>モト</t>
    </rPh>
    <rPh sb="54" eb="56">
      <t>カンセツ</t>
    </rPh>
    <rPh sb="56" eb="58">
      <t>コウカ</t>
    </rPh>
    <rPh sb="58" eb="59">
      <t>ガク</t>
    </rPh>
    <phoneticPr fontId="4"/>
  </si>
  <si>
    <t>　みを求めるため、「逆行列係数（Ｌ）×原材料費のうち県内需要額（Ｋ）」で求めている。なお、「逆行列係数（Ｌ）×需要増加額（Ａ）」</t>
    <rPh sb="10" eb="13">
      <t>ギャクギョウレツ</t>
    </rPh>
    <rPh sb="13" eb="15">
      <t>ケイスウ</t>
    </rPh>
    <rPh sb="19" eb="22">
      <t>ゲンザイリョウ</t>
    </rPh>
    <rPh sb="22" eb="23">
      <t>ヒ</t>
    </rPh>
    <rPh sb="26" eb="28">
      <t>ケンナイ</t>
    </rPh>
    <rPh sb="28" eb="30">
      <t>ジュヨウ</t>
    </rPh>
    <rPh sb="30" eb="31">
      <t>ガク</t>
    </rPh>
    <rPh sb="36" eb="37">
      <t>モト</t>
    </rPh>
    <rPh sb="46" eb="49">
      <t>ギャクギョウレツ</t>
    </rPh>
    <rPh sb="49" eb="51">
      <t>ケイスウ</t>
    </rPh>
    <rPh sb="55" eb="57">
      <t>ジュヨウ</t>
    </rPh>
    <rPh sb="57" eb="59">
      <t>ゾウカ</t>
    </rPh>
    <rPh sb="59" eb="60">
      <t>ガク</t>
    </rPh>
    <phoneticPr fontId="4"/>
  </si>
  <si>
    <t>　と「県内需要増加額（Ｃ）＋生産誘発額（Ｍ）」は一致する。</t>
    <rPh sb="6" eb="7">
      <t>ヨウ</t>
    </rPh>
    <rPh sb="7" eb="9">
      <t>ゾウカ</t>
    </rPh>
    <rPh sb="9" eb="10">
      <t>ガク</t>
    </rPh>
    <rPh sb="14" eb="16">
      <t>セイサン</t>
    </rPh>
    <rPh sb="16" eb="18">
      <t>ユウハツ</t>
    </rPh>
    <rPh sb="18" eb="19">
      <t>ガク</t>
    </rPh>
    <rPh sb="24" eb="26">
      <t>イッチ</t>
    </rPh>
    <phoneticPr fontId="4"/>
  </si>
  <si>
    <t>雇用者所得額のうち、消費支出額の割合で、簡易分析シートでは、総務省「家計調査」の「１世帯当たり１か月間の収入と支出</t>
    <rPh sb="0" eb="3">
      <t>コヨウシャ</t>
    </rPh>
    <rPh sb="3" eb="5">
      <t>ショトク</t>
    </rPh>
    <rPh sb="5" eb="6">
      <t>ガク</t>
    </rPh>
    <rPh sb="10" eb="12">
      <t>ショウヒ</t>
    </rPh>
    <rPh sb="12" eb="14">
      <t>シシュツ</t>
    </rPh>
    <rPh sb="14" eb="15">
      <t>ガク</t>
    </rPh>
    <rPh sb="16" eb="18">
      <t>ワリアイ</t>
    </rPh>
    <rPh sb="20" eb="22">
      <t>カンイ</t>
    </rPh>
    <rPh sb="22" eb="24">
      <t>ブンセキ</t>
    </rPh>
    <rPh sb="30" eb="33">
      <t>ソウムショウ</t>
    </rPh>
    <rPh sb="34" eb="36">
      <t>カケイ</t>
    </rPh>
    <rPh sb="36" eb="38">
      <t>チョウサ</t>
    </rPh>
    <rPh sb="42" eb="44">
      <t>セタイ</t>
    </rPh>
    <rPh sb="44" eb="45">
      <t>ア</t>
    </rPh>
    <rPh sb="49" eb="50">
      <t>ゲツ</t>
    </rPh>
    <rPh sb="50" eb="51">
      <t>カン</t>
    </rPh>
    <rPh sb="52" eb="54">
      <t>シュウニュウ</t>
    </rPh>
    <rPh sb="55" eb="57">
      <t>シシュツ</t>
    </rPh>
    <phoneticPr fontId="4"/>
  </si>
  <si>
    <t>　（総世帯のうち勤労者世帯、盛岡市、年平均）」のデータを用い、『可処分所得率（可処分所得÷実収入）×平均消費性向（消費</t>
    <rPh sb="4" eb="5">
      <t>オビ</t>
    </rPh>
    <rPh sb="8" eb="11">
      <t>キンロウシャ</t>
    </rPh>
    <rPh sb="11" eb="13">
      <t>セタイ</t>
    </rPh>
    <rPh sb="14" eb="17">
      <t>モリオカシ</t>
    </rPh>
    <rPh sb="18" eb="21">
      <t>ネンヘイキン</t>
    </rPh>
    <rPh sb="28" eb="29">
      <t>モチ</t>
    </rPh>
    <rPh sb="32" eb="35">
      <t>カショブン</t>
    </rPh>
    <rPh sb="35" eb="37">
      <t>ショトク</t>
    </rPh>
    <rPh sb="37" eb="38">
      <t>リツ</t>
    </rPh>
    <rPh sb="39" eb="42">
      <t>カショブン</t>
    </rPh>
    <rPh sb="42" eb="44">
      <t>ショトク</t>
    </rPh>
    <rPh sb="45" eb="48">
      <t>ジツシュウニュウ</t>
    </rPh>
    <rPh sb="50" eb="52">
      <t>ヘイキン</t>
    </rPh>
    <rPh sb="52" eb="54">
      <t>ショウヒ</t>
    </rPh>
    <rPh sb="54" eb="56">
      <t>セイコウ</t>
    </rPh>
    <rPh sb="57" eb="59">
      <t>ショウヒ</t>
    </rPh>
    <phoneticPr fontId="4"/>
  </si>
  <si>
    <t>　支出÷可処分所得）』（＝消費支出÷実収入）によって求めた各年の係数を例示している。</t>
    <rPh sb="5" eb="7">
      <t>ショブン</t>
    </rPh>
    <rPh sb="7" eb="9">
      <t>ショトク</t>
    </rPh>
    <rPh sb="13" eb="15">
      <t>ショウヒ</t>
    </rPh>
    <rPh sb="15" eb="17">
      <t>シシュツ</t>
    </rPh>
    <rPh sb="18" eb="21">
      <t>ジツシュウニュウ</t>
    </rPh>
    <rPh sb="26" eb="27">
      <t>モト</t>
    </rPh>
    <rPh sb="29" eb="30">
      <t>カク</t>
    </rPh>
    <rPh sb="30" eb="31">
      <t>ネン</t>
    </rPh>
    <rPh sb="32" eb="34">
      <t>ケイスウ</t>
    </rPh>
    <rPh sb="35" eb="37">
      <t>レイジ</t>
    </rPh>
    <phoneticPr fontId="4"/>
  </si>
  <si>
    <t>雇用者所得誘発額計（Ｔ）のうち、家計消費支出として発生する需要額で、「雇用者所得誘発額計（Ｔ）×消費転換係数（Ｕ）」で</t>
    <rPh sb="0" eb="3">
      <t>コヨウシャ</t>
    </rPh>
    <rPh sb="3" eb="5">
      <t>ショトク</t>
    </rPh>
    <rPh sb="5" eb="7">
      <t>ユウハツ</t>
    </rPh>
    <rPh sb="7" eb="8">
      <t>ガク</t>
    </rPh>
    <rPh sb="8" eb="9">
      <t>ケイ</t>
    </rPh>
    <rPh sb="16" eb="18">
      <t>カケイ</t>
    </rPh>
    <rPh sb="18" eb="20">
      <t>ショウヒ</t>
    </rPh>
    <rPh sb="20" eb="22">
      <t>シシュツ</t>
    </rPh>
    <rPh sb="25" eb="27">
      <t>ハッセイ</t>
    </rPh>
    <rPh sb="29" eb="31">
      <t>ジュヨウ</t>
    </rPh>
    <rPh sb="31" eb="32">
      <t>ガク</t>
    </rPh>
    <rPh sb="35" eb="38">
      <t>コヨウシャ</t>
    </rPh>
    <rPh sb="38" eb="40">
      <t>ショトク</t>
    </rPh>
    <rPh sb="40" eb="42">
      <t>ユウハツ</t>
    </rPh>
    <rPh sb="42" eb="43">
      <t>ガク</t>
    </rPh>
    <rPh sb="43" eb="44">
      <t>ケイ</t>
    </rPh>
    <rPh sb="48" eb="50">
      <t>ショウヒ</t>
    </rPh>
    <rPh sb="50" eb="52">
      <t>テンカン</t>
    </rPh>
    <rPh sb="52" eb="54">
      <t>ケイスウ</t>
    </rPh>
    <phoneticPr fontId="4"/>
  </si>
  <si>
    <t>　求められる。</t>
    <phoneticPr fontId="4"/>
  </si>
  <si>
    <t>平成25年</t>
    <rPh sb="0" eb="2">
      <t>ヘイセイ</t>
    </rPh>
    <rPh sb="4" eb="5">
      <t>ネン</t>
    </rPh>
    <phoneticPr fontId="4"/>
  </si>
  <si>
    <t>平成26年</t>
    <rPh sb="0" eb="2">
      <t>ヘイセイ</t>
    </rPh>
    <rPh sb="4" eb="5">
      <t>ネン</t>
    </rPh>
    <phoneticPr fontId="4"/>
  </si>
  <si>
    <t>平成21年</t>
  </si>
  <si>
    <t>畜産</t>
  </si>
  <si>
    <t>民生用電気機器</t>
  </si>
  <si>
    <t>建設補修</t>
  </si>
  <si>
    <t>土木</t>
  </si>
  <si>
    <t>小売</t>
  </si>
  <si>
    <t>住宅賃貸料</t>
  </si>
  <si>
    <t>住宅賃貸料（帰属家賃）</t>
  </si>
  <si>
    <t>倉庫</t>
  </si>
  <si>
    <t>郵便・信書便</t>
  </si>
  <si>
    <t>飲食サービス</t>
  </si>
  <si>
    <t>事務用品</t>
  </si>
  <si>
    <t>分類不明</t>
  </si>
  <si>
    <t>（単位：千円）</t>
    <rPh sb="1" eb="3">
      <t>タンイ</t>
    </rPh>
    <rPh sb="4" eb="6">
      <t>センエン</t>
    </rPh>
    <phoneticPr fontId="59"/>
  </si>
  <si>
    <t>内生部門計</t>
  </si>
  <si>
    <t>家計外消費支出（列）</t>
  </si>
  <si>
    <t>最終需要計</t>
  </si>
  <si>
    <t>需要合計</t>
  </si>
  <si>
    <t>最終需要部門計</t>
  </si>
  <si>
    <t>県内生産額</t>
    <rPh sb="0" eb="1">
      <t>ケン</t>
    </rPh>
    <phoneticPr fontId="60"/>
  </si>
  <si>
    <t>家計外消費支出（行）</t>
    <rPh sb="0" eb="2">
      <t>カケイ</t>
    </rPh>
    <rPh sb="2" eb="3">
      <t>ソト</t>
    </rPh>
    <rPh sb="3" eb="5">
      <t>ショウヒ</t>
    </rPh>
    <rPh sb="5" eb="7">
      <t>シシュツ</t>
    </rPh>
    <rPh sb="8" eb="9">
      <t>ギョウ</t>
    </rPh>
    <phoneticPr fontId="60"/>
  </si>
  <si>
    <t>雇用者所得</t>
    <rPh sb="0" eb="3">
      <t>コヨウシャ</t>
    </rPh>
    <rPh sb="3" eb="5">
      <t>ショトク</t>
    </rPh>
    <phoneticPr fontId="60"/>
  </si>
  <si>
    <t>資本減耗引当</t>
  </si>
  <si>
    <t>間接税（関税・輸入品商品税を除く。）</t>
  </si>
  <si>
    <t>（控除）経常補助金</t>
  </si>
  <si>
    <t>粗付加価値部門計</t>
  </si>
  <si>
    <t>②投入係数表</t>
    <rPh sb="1" eb="3">
      <t>トウニュウ</t>
    </rPh>
    <rPh sb="3" eb="5">
      <t>ケイスウ</t>
    </rPh>
    <rPh sb="5" eb="6">
      <t>ヒョウ</t>
    </rPh>
    <phoneticPr fontId="59"/>
  </si>
  <si>
    <t xml:space="preserve"> 行和</t>
    <rPh sb="1" eb="2">
      <t>ギョウ</t>
    </rPh>
    <rPh sb="2" eb="3">
      <t>ワ</t>
    </rPh>
    <phoneticPr fontId="61"/>
  </si>
  <si>
    <t xml:space="preserve"> 感応度係数</t>
    <rPh sb="1" eb="3">
      <t>カンオウ</t>
    </rPh>
    <rPh sb="3" eb="4">
      <t>ド</t>
    </rPh>
    <rPh sb="4" eb="6">
      <t>ケイスウ</t>
    </rPh>
    <phoneticPr fontId="61"/>
  </si>
  <si>
    <t>列和</t>
    <rPh sb="0" eb="1">
      <t>レツ</t>
    </rPh>
    <rPh sb="1" eb="2">
      <t>ワ</t>
    </rPh>
    <phoneticPr fontId="61"/>
  </si>
  <si>
    <t>影響力係数</t>
    <rPh sb="0" eb="3">
      <t>エイキョウリョク</t>
    </rPh>
    <rPh sb="3" eb="5">
      <t>ケイスウ</t>
    </rPh>
    <phoneticPr fontId="61"/>
  </si>
  <si>
    <t>常用雇用者</t>
    <rPh sb="0" eb="2">
      <t>ジョウヨウ</t>
    </rPh>
    <rPh sb="2" eb="5">
      <t>コヨウシャ</t>
    </rPh>
    <phoneticPr fontId="4"/>
  </si>
  <si>
    <t>臨時雇用者</t>
    <rPh sb="0" eb="2">
      <t>リンジ</t>
    </rPh>
    <rPh sb="2" eb="5">
      <t>コヨウシャ</t>
    </rPh>
    <phoneticPr fontId="59"/>
  </si>
  <si>
    <t>正社員・
正職員</t>
    <rPh sb="0" eb="3">
      <t>セイシャイン</t>
    </rPh>
    <rPh sb="5" eb="6">
      <t>セイ</t>
    </rPh>
    <rPh sb="6" eb="8">
      <t>ショクイン</t>
    </rPh>
    <phoneticPr fontId="4"/>
  </si>
  <si>
    <t>正社員・
正職員以外</t>
    <rPh sb="0" eb="3">
      <t>セイシャイン</t>
    </rPh>
    <rPh sb="5" eb="6">
      <t>セイ</t>
    </rPh>
    <rPh sb="6" eb="8">
      <t>ショクイン</t>
    </rPh>
    <rPh sb="8" eb="10">
      <t>イガイ</t>
    </rPh>
    <phoneticPr fontId="4"/>
  </si>
  <si>
    <t>平成27年</t>
    <rPh sb="0" eb="2">
      <t>ヘイセイ</t>
    </rPh>
    <rPh sb="4" eb="5">
      <t>ネン</t>
    </rPh>
    <phoneticPr fontId="4"/>
  </si>
  <si>
    <t>平成28年</t>
    <rPh sb="0" eb="2">
      <t>ヘイセイ</t>
    </rPh>
    <rPh sb="4" eb="5">
      <t>ネン</t>
    </rPh>
    <phoneticPr fontId="4"/>
  </si>
  <si>
    <t>平成29年</t>
    <rPh sb="0" eb="2">
      <t>ヘイセイ</t>
    </rPh>
    <rPh sb="4" eb="5">
      <t>ネン</t>
    </rPh>
    <phoneticPr fontId="4"/>
  </si>
  <si>
    <t>各年の消費転換係数</t>
    <rPh sb="0" eb="2">
      <t>カクネン</t>
    </rPh>
    <rPh sb="3" eb="5">
      <t>ショウヒ</t>
    </rPh>
    <rPh sb="5" eb="7">
      <t>テンカン</t>
    </rPh>
    <rPh sb="7" eb="9">
      <t>ケイスウ</t>
    </rPh>
    <phoneticPr fontId="4"/>
  </si>
  <si>
    <t>後方移動平均（３年）の消費転換係数</t>
    <rPh sb="11" eb="13">
      <t>ショウヒ</t>
    </rPh>
    <rPh sb="13" eb="15">
      <t>テンカン</t>
    </rPh>
    <rPh sb="15" eb="17">
      <t>ケイスウ</t>
    </rPh>
    <phoneticPr fontId="4"/>
  </si>
  <si>
    <t>　　　　○各年の消費転換係数</t>
    <rPh sb="5" eb="7">
      <t>カクネン</t>
    </rPh>
    <rPh sb="8" eb="10">
      <t>ショウヒ</t>
    </rPh>
    <rPh sb="10" eb="12">
      <t>テンカン</t>
    </rPh>
    <rPh sb="12" eb="14">
      <t>ケイスウ</t>
    </rPh>
    <phoneticPr fontId="4"/>
  </si>
  <si>
    <t>逆行列係数表〔｛Ｉ-（Ｉ-Ｍ）Ａ｝＾-1〕</t>
    <rPh sb="0" eb="3">
      <t>ギャクギョウレツ</t>
    </rPh>
    <rPh sb="3" eb="5">
      <t>ケイスウ</t>
    </rPh>
    <rPh sb="5" eb="6">
      <t>ヒョウ</t>
    </rPh>
    <phoneticPr fontId="68"/>
  </si>
  <si>
    <t>平成30年</t>
    <rPh sb="0" eb="2">
      <t>ヘイセイ</t>
    </rPh>
    <rPh sb="4" eb="5">
      <t>ネン</t>
    </rPh>
    <phoneticPr fontId="4"/>
  </si>
  <si>
    <t>令和元年</t>
    <rPh sb="0" eb="2">
      <t>レイワ</t>
    </rPh>
    <rPh sb="2" eb="4">
      <t>ガンネン</t>
    </rPh>
    <phoneticPr fontId="4"/>
  </si>
  <si>
    <t>　値を参考として記載していますので、分析内容にあった数字を選んで入力してください。なお、自</t>
    <phoneticPr fontId="4"/>
  </si>
  <si>
    <t>岩手県ふるさと振興部調査統計課　調査分析担当</t>
    <rPh sb="0" eb="3">
      <t>イワテケン</t>
    </rPh>
    <rPh sb="7" eb="9">
      <t>シンコウ</t>
    </rPh>
    <rPh sb="9" eb="10">
      <t>ブ</t>
    </rPh>
    <rPh sb="10" eb="12">
      <t>チョウサ</t>
    </rPh>
    <rPh sb="12" eb="14">
      <t>トウケイ</t>
    </rPh>
    <rPh sb="14" eb="15">
      <t>カ</t>
    </rPh>
    <rPh sb="16" eb="18">
      <t>チョウサ</t>
    </rPh>
    <rPh sb="18" eb="20">
      <t>ブンセキ</t>
    </rPh>
    <rPh sb="20" eb="22">
      <t>タントウ</t>
    </rPh>
    <phoneticPr fontId="4"/>
  </si>
  <si>
    <t>Ｅ－ｍａｉｌ　AA0003@pref.iwate.jp</t>
    <phoneticPr fontId="4"/>
  </si>
  <si>
    <t>令和2年</t>
    <rPh sb="0" eb="2">
      <t>レイワ</t>
    </rPh>
    <rPh sb="3" eb="4">
      <t>ネン</t>
    </rPh>
    <phoneticPr fontId="4"/>
  </si>
  <si>
    <t>　今般、岩手県における「経済波及効果」の分析を簡便にできるように、『平成27年岩手県産業連関表経</t>
    <rPh sb="1" eb="3">
      <t>コンパン</t>
    </rPh>
    <rPh sb="4" eb="7">
      <t>イワテケン</t>
    </rPh>
    <rPh sb="12" eb="14">
      <t>ケイザイ</t>
    </rPh>
    <rPh sb="14" eb="16">
      <t>ハキュウ</t>
    </rPh>
    <rPh sb="16" eb="18">
      <t>コウカ</t>
    </rPh>
    <rPh sb="20" eb="22">
      <t>ブンセキ</t>
    </rPh>
    <rPh sb="23" eb="25">
      <t>カンベン</t>
    </rPh>
    <rPh sb="38" eb="39">
      <t>ネン</t>
    </rPh>
    <rPh sb="39" eb="42">
      <t>イワテケン</t>
    </rPh>
    <rPh sb="42" eb="44">
      <t>サンギョウ</t>
    </rPh>
    <rPh sb="44" eb="46">
      <t>レンカン</t>
    </rPh>
    <rPh sb="46" eb="47">
      <t>ヒョウ</t>
    </rPh>
    <rPh sb="47" eb="48">
      <t>キョウ</t>
    </rPh>
    <phoneticPr fontId="4"/>
  </si>
  <si>
    <t>１　平成27年岩手県産業連関表は、平成27年の岩手県の経済構造を表したものであり、分析</t>
  </si>
  <si>
    <t>１　分析結果は、平成27年の価格で表示され、物価変動は考慮されていない。</t>
  </si>
  <si>
    <t>平成27年岩手県産業連関表</t>
    <rPh sb="4" eb="5">
      <t>ネン</t>
    </rPh>
    <rPh sb="5" eb="8">
      <t>イワテケン</t>
    </rPh>
    <rPh sb="8" eb="10">
      <t>サンギョウ</t>
    </rPh>
    <rPh sb="10" eb="12">
      <t>レンカン</t>
    </rPh>
    <rPh sb="12" eb="13">
      <t>ヒョウ</t>
    </rPh>
    <phoneticPr fontId="59"/>
  </si>
  <si>
    <t>平成27年岩手県産業連関表</t>
    <rPh sb="4" eb="5">
      <t>ネン</t>
    </rPh>
    <rPh sb="5" eb="8">
      <t>イワテケン</t>
    </rPh>
    <rPh sb="8" eb="10">
      <t>サンギョウ</t>
    </rPh>
    <rPh sb="10" eb="12">
      <t>レンカン</t>
    </rPh>
    <rPh sb="12" eb="13">
      <t>ヒョウ</t>
    </rPh>
    <phoneticPr fontId="5"/>
  </si>
  <si>
    <t>平成27年岩手県産業連関表 経済波及効果簡易分析ツール</t>
    <rPh sb="4" eb="5">
      <t>ネン</t>
    </rPh>
    <rPh sb="5" eb="8">
      <t>イワテケン</t>
    </rPh>
    <rPh sb="8" eb="10">
      <t>サンギョウ</t>
    </rPh>
    <rPh sb="10" eb="12">
      <t>レンカン</t>
    </rPh>
    <rPh sb="12" eb="13">
      <t>ヒョウ</t>
    </rPh>
    <rPh sb="14" eb="16">
      <t>ケイザイ</t>
    </rPh>
    <rPh sb="16" eb="18">
      <t>ハキュウ</t>
    </rPh>
    <rPh sb="18" eb="20">
      <t>コウカ</t>
    </rPh>
    <rPh sb="20" eb="22">
      <t>カンイ</t>
    </rPh>
    <rPh sb="22" eb="24">
      <t>ブンセキ</t>
    </rPh>
    <phoneticPr fontId="4"/>
  </si>
  <si>
    <t>雇用表（102部門）</t>
    <phoneticPr fontId="4"/>
  </si>
  <si>
    <t>102部門（統合中分類）</t>
    <rPh sb="3" eb="5">
      <t>ブモン</t>
    </rPh>
    <rPh sb="6" eb="8">
      <t>トウゴウ</t>
    </rPh>
    <rPh sb="8" eb="11">
      <t>チュウブンルイ</t>
    </rPh>
    <phoneticPr fontId="59"/>
  </si>
  <si>
    <t>耕種農業</t>
  </si>
  <si>
    <t>農業サービス</t>
  </si>
  <si>
    <t>林業</t>
  </si>
  <si>
    <t>石炭・原油・天然ガス</t>
  </si>
  <si>
    <t>その他の鉱業</t>
  </si>
  <si>
    <t>畜産食料品</t>
  </si>
  <si>
    <t>水産食料品</t>
  </si>
  <si>
    <t>精穀・精粉</t>
  </si>
  <si>
    <t>めん・パン・菓子類</t>
  </si>
  <si>
    <t>その他の食料品</t>
  </si>
  <si>
    <t>飲料・たばこ</t>
  </si>
  <si>
    <t>飼料・有機質肥料（別掲を除く。）</t>
  </si>
  <si>
    <t>繊維工業製品</t>
  </si>
  <si>
    <t>衣服・その他の繊維既製品</t>
  </si>
  <si>
    <t>木材・木製品</t>
  </si>
  <si>
    <t>家具・装備品</t>
  </si>
  <si>
    <t>パルプ・紙・板紙・加工紙</t>
  </si>
  <si>
    <t>紙加工品</t>
  </si>
  <si>
    <t>印刷・製版・製本</t>
  </si>
  <si>
    <t>化学肥料</t>
  </si>
  <si>
    <t>無機化学工業製品</t>
  </si>
  <si>
    <t>医薬品</t>
  </si>
  <si>
    <t>化学最終製品（医薬品を除く。）</t>
  </si>
  <si>
    <t>プラスチック製品</t>
  </si>
  <si>
    <t>ゴム製品</t>
  </si>
  <si>
    <t>なめし革・革製品・毛皮</t>
  </si>
  <si>
    <t>ガラス・ガラス製品</t>
  </si>
  <si>
    <t>セメント・セメント製品</t>
  </si>
  <si>
    <t>銑鉄・粗鋼</t>
  </si>
  <si>
    <t>鉄屑</t>
  </si>
  <si>
    <t>鋼材</t>
  </si>
  <si>
    <t>非鉄金属製錬・精製</t>
  </si>
  <si>
    <t>非鉄金属屑</t>
  </si>
  <si>
    <t>非鉄金属加工製品</t>
  </si>
  <si>
    <t>建設用・建築用金属製品</t>
  </si>
  <si>
    <t>その他の金属製品</t>
  </si>
  <si>
    <t>はん用機械</t>
  </si>
  <si>
    <t>生産用機械</t>
  </si>
  <si>
    <t>業務用機械</t>
  </si>
  <si>
    <t>電子デバイス</t>
  </si>
  <si>
    <t>その他の電子部品</t>
  </si>
  <si>
    <t>産業用電気機器</t>
  </si>
  <si>
    <t>電子応用装置・電気計測器</t>
  </si>
  <si>
    <t>その他の電気機械</t>
  </si>
  <si>
    <t>通信・映像・音響機器</t>
  </si>
  <si>
    <t>電子計算機・同附属装置</t>
  </si>
  <si>
    <t>船舶・同修理</t>
  </si>
  <si>
    <t>その他の輸送機械・同修理</t>
  </si>
  <si>
    <t>その他の製造工業製品</t>
  </si>
  <si>
    <t>建築</t>
  </si>
  <si>
    <t>電力</t>
  </si>
  <si>
    <t>ガス・熱供給</t>
  </si>
  <si>
    <t>水道</t>
  </si>
  <si>
    <t>廃棄物処理</t>
  </si>
  <si>
    <t>卸売</t>
  </si>
  <si>
    <t>金融・保険</t>
  </si>
  <si>
    <t>不動産仲介及び賃貸</t>
  </si>
  <si>
    <t>鉄道輸送</t>
  </si>
  <si>
    <t>道路輸送（自家輸送を除く。）</t>
  </si>
  <si>
    <t>自家輸送</t>
  </si>
  <si>
    <t>水運</t>
  </si>
  <si>
    <t>航空輸送</t>
  </si>
  <si>
    <t>貨物利用運送</t>
  </si>
  <si>
    <t>運輸附帯サービス</t>
  </si>
  <si>
    <t>通信</t>
  </si>
  <si>
    <t>放送</t>
  </si>
  <si>
    <t>公務</t>
  </si>
  <si>
    <t>教育</t>
  </si>
  <si>
    <t>研究</t>
  </si>
  <si>
    <t>医療・保健衛生</t>
  </si>
  <si>
    <t>社会保険・社会福祉</t>
  </si>
  <si>
    <t>介護</t>
  </si>
  <si>
    <t>他に分類されない会員制団体</t>
  </si>
  <si>
    <t>物品賃貸サービス</t>
  </si>
  <si>
    <t>広告</t>
  </si>
  <si>
    <t>自動車整備・機械修理</t>
  </si>
  <si>
    <t>その他の対事業所サービス</t>
  </si>
  <si>
    <t>宿泊業</t>
  </si>
  <si>
    <t>洗濯・理容・美容・浴場業</t>
  </si>
  <si>
    <t>娯楽サービス</t>
  </si>
  <si>
    <t>その他の対個人サービス</t>
  </si>
  <si>
    <t>民間消費支出</t>
  </si>
  <si>
    <t>一般政府消費支出</t>
  </si>
  <si>
    <t>県内総固定資本形成（公的）</t>
  </si>
  <si>
    <t>県内総固定資本形成（民間）</t>
  </si>
  <si>
    <t>在庫純増</t>
  </si>
  <si>
    <t>県内最終需要計</t>
  </si>
  <si>
    <t>県内需要合計</t>
  </si>
  <si>
    <t>移輸出</t>
  </si>
  <si>
    <t>（控除）移輸入</t>
  </si>
  <si>
    <t>家計外消費支出（行）</t>
  </si>
  <si>
    <t>雇用者所得</t>
  </si>
  <si>
    <t>県内生産額</t>
  </si>
  <si>
    <t>102部門分類</t>
    <rPh sb="3" eb="5">
      <t>ブモン</t>
    </rPh>
    <rPh sb="5" eb="7">
      <t>ブンルイ</t>
    </rPh>
    <phoneticPr fontId="4"/>
  </si>
  <si>
    <t>102×102</t>
  </si>
  <si>
    <t>就業誘発係数</t>
    <rPh sb="0" eb="2">
      <t>シュウギョウ</t>
    </rPh>
    <rPh sb="2" eb="4">
      <t>ユウハツ</t>
    </rPh>
    <rPh sb="4" eb="6">
      <t>ケイスウ</t>
    </rPh>
    <phoneticPr fontId="4"/>
  </si>
  <si>
    <t>雇用誘発係数</t>
    <rPh sb="0" eb="2">
      <t>コヨウ</t>
    </rPh>
    <rPh sb="2" eb="4">
      <t>ユウハツ</t>
    </rPh>
    <rPh sb="4" eb="6">
      <t>ケイスウ</t>
    </rPh>
    <phoneticPr fontId="4"/>
  </si>
  <si>
    <t>生産者価格評価表</t>
    <rPh sb="0" eb="3">
      <t>セイサンシャ</t>
    </rPh>
    <rPh sb="3" eb="5">
      <t>カカク</t>
    </rPh>
    <rPh sb="5" eb="7">
      <t>ヒョウカ</t>
    </rPh>
    <rPh sb="7" eb="8">
      <t>ヒョウ</t>
    </rPh>
    <phoneticPr fontId="59"/>
  </si>
  <si>
    <t>〔平成27年岩手県産業連関表（102部門）による試算〕</t>
    <rPh sb="5" eb="6">
      <t>ネン</t>
    </rPh>
    <rPh sb="6" eb="9">
      <t>イワテケン</t>
    </rPh>
    <rPh sb="9" eb="11">
      <t>サンギョウ</t>
    </rPh>
    <rPh sb="11" eb="13">
      <t>レンカン</t>
    </rPh>
    <rPh sb="13" eb="14">
      <t>ヒョウ</t>
    </rPh>
    <rPh sb="18" eb="20">
      <t>ブモン</t>
    </rPh>
    <rPh sb="24" eb="26">
      <t>シサン</t>
    </rPh>
    <phoneticPr fontId="4"/>
  </si>
  <si>
    <t>千円</t>
  </si>
  <si>
    <t>漁業</t>
    <rPh sb="0" eb="2">
      <t>ギョギョウ</t>
    </rPh>
    <phoneticPr fontId="5"/>
  </si>
  <si>
    <t>その他の鉱業</t>
    <rPh sb="2" eb="3">
      <t>タ</t>
    </rPh>
    <rPh sb="4" eb="6">
      <t>コウギョウ</t>
    </rPh>
    <phoneticPr fontId="5"/>
  </si>
  <si>
    <t>水産食料品</t>
    <rPh sb="0" eb="2">
      <t>スイサン</t>
    </rPh>
    <rPh sb="2" eb="5">
      <t>ショクリョウヒン</t>
    </rPh>
    <phoneticPr fontId="3"/>
  </si>
  <si>
    <t>精穀・精粉</t>
    <rPh sb="0" eb="1">
      <t>セイ</t>
    </rPh>
    <rPh sb="1" eb="2">
      <t>コク</t>
    </rPh>
    <rPh sb="3" eb="4">
      <t>セイ</t>
    </rPh>
    <rPh sb="4" eb="5">
      <t>コナ</t>
    </rPh>
    <phoneticPr fontId="3"/>
  </si>
  <si>
    <t>その他の食料品</t>
    <rPh sb="2" eb="3">
      <t>タ</t>
    </rPh>
    <rPh sb="4" eb="7">
      <t>ショクリョウヒン</t>
    </rPh>
    <phoneticPr fontId="3"/>
  </si>
  <si>
    <t>飲料・たばこ</t>
    <rPh sb="0" eb="2">
      <t>インリョウ</t>
    </rPh>
    <phoneticPr fontId="5"/>
  </si>
  <si>
    <t>木材・木製品</t>
    <rPh sb="0" eb="2">
      <t>モクザイ</t>
    </rPh>
    <phoneticPr fontId="3"/>
  </si>
  <si>
    <t>印刷・製版・製本</t>
    <rPh sb="3" eb="5">
      <t>セイハン</t>
    </rPh>
    <rPh sb="6" eb="8">
      <t>セイホン</t>
    </rPh>
    <phoneticPr fontId="5"/>
  </si>
  <si>
    <t>無機化学工業製品</t>
    <rPh sb="4" eb="6">
      <t>コウギョウ</t>
    </rPh>
    <rPh sb="6" eb="8">
      <t>セイヒン</t>
    </rPh>
    <phoneticPr fontId="5"/>
  </si>
  <si>
    <t>石油化学系基礎製品、有機化学工業製品（合成樹脂を除く。）</t>
    <rPh sb="0" eb="2">
      <t>セキユ</t>
    </rPh>
    <rPh sb="2" eb="4">
      <t>カガク</t>
    </rPh>
    <rPh sb="4" eb="5">
      <t>ケイ</t>
    </rPh>
    <rPh sb="5" eb="7">
      <t>キソ</t>
    </rPh>
    <rPh sb="7" eb="9">
      <t>セイヒン</t>
    </rPh>
    <rPh sb="10" eb="12">
      <t>ユウキ</t>
    </rPh>
    <rPh sb="12" eb="14">
      <t>カガク</t>
    </rPh>
    <rPh sb="14" eb="16">
      <t>コウギョウ</t>
    </rPh>
    <rPh sb="16" eb="18">
      <t>セイヒン</t>
    </rPh>
    <rPh sb="19" eb="21">
      <t>ゴウセイ</t>
    </rPh>
    <rPh sb="21" eb="23">
      <t>ジュシ</t>
    </rPh>
    <rPh sb="24" eb="25">
      <t>ノゾ</t>
    </rPh>
    <phoneticPr fontId="3"/>
  </si>
  <si>
    <t>合成樹脂、化学繊維</t>
    <rPh sb="5" eb="7">
      <t>カガク</t>
    </rPh>
    <rPh sb="7" eb="9">
      <t>センイ</t>
    </rPh>
    <phoneticPr fontId="3"/>
  </si>
  <si>
    <t>医薬品</t>
    <rPh sb="0" eb="3">
      <t>イヤクヒン</t>
    </rPh>
    <phoneticPr fontId="5"/>
  </si>
  <si>
    <t>石油製品、石炭製品</t>
    <rPh sb="2" eb="4">
      <t>セイヒン</t>
    </rPh>
    <rPh sb="5" eb="7">
      <t>セキタン</t>
    </rPh>
    <phoneticPr fontId="3"/>
  </si>
  <si>
    <t>陶磁器、その他の窯業・土石製品</t>
  </si>
  <si>
    <t>鉄屑</t>
    <rPh sb="0" eb="1">
      <t>テツ</t>
    </rPh>
    <rPh sb="1" eb="2">
      <t>クズ</t>
    </rPh>
    <phoneticPr fontId="3"/>
  </si>
  <si>
    <t>鋳鍛造品（鉄）、その他の鉄鋼製品</t>
    <rPh sb="0" eb="1">
      <t>イ</t>
    </rPh>
    <rPh sb="1" eb="3">
      <t>タンゾウ</t>
    </rPh>
    <rPh sb="3" eb="4">
      <t>ヒン</t>
    </rPh>
    <rPh sb="5" eb="6">
      <t>テツ</t>
    </rPh>
    <rPh sb="10" eb="11">
      <t>タ</t>
    </rPh>
    <rPh sb="12" eb="14">
      <t>テッコウ</t>
    </rPh>
    <rPh sb="14" eb="16">
      <t>セイヒン</t>
    </rPh>
    <phoneticPr fontId="3"/>
  </si>
  <si>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</si>
  <si>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</si>
  <si>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</si>
  <si>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その他の電子部品</t>
    <rPh sb="2" eb="3">
      <t>タ</t>
    </rPh>
    <rPh sb="4" eb="6">
      <t>デンシ</t>
    </rPh>
    <rPh sb="6" eb="8">
      <t>ブヒン</t>
    </rPh>
    <phoneticPr fontId="5"/>
  </si>
  <si>
    <t>産業用電気機器</t>
    <rPh sb="0" eb="3">
      <t>サンギョウヨウ</t>
    </rPh>
    <rPh sb="3" eb="5">
      <t>デンキ</t>
    </rPh>
    <rPh sb="5" eb="7">
      <t>キキ</t>
    </rPh>
    <phoneticPr fontId="5"/>
  </si>
  <si>
    <t>民生用電気機器</t>
    <rPh sb="5" eb="7">
      <t>キキ</t>
    </rPh>
    <phoneticPr fontId="3"/>
  </si>
  <si>
    <t>電子応用装置・電気計測器</t>
    <rPh sb="0" eb="2">
      <t>デンシ</t>
    </rPh>
    <rPh sb="2" eb="4">
      <t>オウヨウ</t>
    </rPh>
    <rPh sb="4" eb="6">
      <t>ソウチ</t>
    </rPh>
    <rPh sb="7" eb="9">
      <t>デンキ</t>
    </rPh>
    <rPh sb="9" eb="12">
      <t>ケイソクキ</t>
    </rPh>
    <phoneticPr fontId="3"/>
  </si>
  <si>
    <t>その他の電気機械</t>
    <rPh sb="2" eb="3">
      <t>タ</t>
    </rPh>
    <rPh sb="4" eb="6">
      <t>デンキ</t>
    </rPh>
    <rPh sb="6" eb="8">
      <t>キカイ</t>
    </rPh>
    <phoneticPr fontId="5"/>
  </si>
  <si>
    <t>乗用車、その他の自動車、自動車部品・同附属品</t>
  </si>
  <si>
    <t>再生資源回収・加工処理</t>
    <rPh sb="0" eb="2">
      <t>サイセイ</t>
    </rPh>
    <rPh sb="2" eb="4">
      <t>シゲン</t>
    </rPh>
    <rPh sb="4" eb="6">
      <t>カイシュウ</t>
    </rPh>
    <rPh sb="7" eb="9">
      <t>カコウ</t>
    </rPh>
    <rPh sb="9" eb="11">
      <t>ショリ</t>
    </rPh>
    <phoneticPr fontId="5"/>
  </si>
  <si>
    <t>土木</t>
    <rPh sb="0" eb="2">
      <t>ドボク</t>
    </rPh>
    <phoneticPr fontId="3"/>
  </si>
  <si>
    <t>卸売</t>
    <rPh sb="0" eb="2">
      <t>オロシウ</t>
    </rPh>
    <phoneticPr fontId="3"/>
  </si>
  <si>
    <t>小売</t>
    <rPh sb="0" eb="2">
      <t>コウリ</t>
    </rPh>
    <phoneticPr fontId="3"/>
  </si>
  <si>
    <t>住宅賃貸料（帰属家賃）</t>
    <rPh sb="0" eb="2">
      <t>ジュウタク</t>
    </rPh>
    <rPh sb="2" eb="5">
      <t>チンタイリョウ</t>
    </rPh>
    <rPh sb="6" eb="8">
      <t>キゾク</t>
    </rPh>
    <rPh sb="8" eb="10">
      <t>ヤチン</t>
    </rPh>
    <phoneticPr fontId="5"/>
  </si>
  <si>
    <t>貨物利用運送</t>
    <rPh sb="2" eb="4">
      <t>リヨウ</t>
    </rPh>
    <rPh sb="4" eb="6">
      <t>ウンソウ</t>
    </rPh>
    <phoneticPr fontId="5"/>
  </si>
  <si>
    <t>運輸附帯サービス</t>
    <rPh sb="2" eb="4">
      <t>フタイ</t>
    </rPh>
    <phoneticPr fontId="3"/>
  </si>
  <si>
    <t>郵便・信書便</t>
    <rPh sb="3" eb="5">
      <t>シンショ</t>
    </rPh>
    <rPh sb="5" eb="6">
      <t>ビン</t>
    </rPh>
    <phoneticPr fontId="5"/>
  </si>
  <si>
    <t>通信</t>
    <rPh sb="0" eb="2">
      <t>ツウシン</t>
    </rPh>
    <phoneticPr fontId="5"/>
  </si>
  <si>
    <t>情報サービス、インターネット附随サービス、映像・音声・文字情報制作</t>
    <rPh sb="0" eb="2">
      <t>ジョウホウ</t>
    </rPh>
    <rPh sb="14" eb="16">
      <t>フズイ</t>
    </rPh>
    <rPh sb="21" eb="23">
      <t>エイゾウ</t>
    </rPh>
    <rPh sb="24" eb="26">
      <t>オンセイ</t>
    </rPh>
    <rPh sb="27" eb="29">
      <t>モジ</t>
    </rPh>
    <rPh sb="29" eb="31">
      <t>ジョウホウ</t>
    </rPh>
    <rPh sb="31" eb="33">
      <t>セイサク</t>
    </rPh>
    <phoneticPr fontId="5"/>
  </si>
  <si>
    <t>医療・保健衛生</t>
    <rPh sb="0" eb="2">
      <t>イリョウ</t>
    </rPh>
    <rPh sb="3" eb="5">
      <t>ホケン</t>
    </rPh>
    <rPh sb="5" eb="7">
      <t>エイセイ</t>
    </rPh>
    <phoneticPr fontId="5"/>
  </si>
  <si>
    <t>介護</t>
    <rPh sb="0" eb="2">
      <t>カイゴ</t>
    </rPh>
    <phoneticPr fontId="5"/>
  </si>
  <si>
    <t>宿泊業</t>
    <rPh sb="0" eb="2">
      <t>シュクハク</t>
    </rPh>
    <rPh sb="2" eb="3">
      <t>ギョウ</t>
    </rPh>
    <phoneticPr fontId="5"/>
  </si>
  <si>
    <t>飲食サービス</t>
    <rPh sb="0" eb="2">
      <t>インショク</t>
    </rPh>
    <phoneticPr fontId="5"/>
  </si>
  <si>
    <t>娯楽サービス</t>
    <rPh sb="0" eb="2">
      <t>ゴラク</t>
    </rPh>
    <phoneticPr fontId="5"/>
  </si>
  <si>
    <t>事務用品</t>
    <rPh sb="0" eb="2">
      <t>ジム</t>
    </rPh>
    <rPh sb="2" eb="4">
      <t>ヨウヒン</t>
    </rPh>
    <phoneticPr fontId="5"/>
  </si>
  <si>
    <t>分類不明</t>
    <rPh sb="0" eb="2">
      <t>ブンルイ</t>
    </rPh>
    <rPh sb="2" eb="4">
      <t>フメイ</t>
    </rPh>
    <phoneticPr fontId="5"/>
  </si>
  <si>
    <t>漁業</t>
  </si>
  <si>
    <t>石油化学系基礎製品、有機化学工業製品（合成樹脂を除く。）</t>
  </si>
  <si>
    <t>合成樹脂、化学繊維</t>
  </si>
  <si>
    <t>石油製品、石炭製品</t>
  </si>
  <si>
    <t>鋳鍛造品（鉄）、その他の鉄鋼製品</t>
  </si>
  <si>
    <t>情報サービス、インターネット附随サービス、映像・音声・文字情報制作</t>
  </si>
  <si>
    <t>令和3年</t>
    <rPh sb="0" eb="2">
      <t>レイワ</t>
    </rPh>
    <rPh sb="3" eb="4">
      <t>ネン</t>
    </rPh>
    <phoneticPr fontId="4"/>
  </si>
  <si>
    <t>平成27年岩手県産業連関表経済波及効果簡易分析ツール</t>
    <rPh sb="0" eb="2">
      <t>ヘイセイ</t>
    </rPh>
    <rPh sb="4" eb="5">
      <t>ネン</t>
    </rPh>
    <rPh sb="5" eb="8">
      <t>イワテケン</t>
    </rPh>
    <rPh sb="8" eb="10">
      <t>サンギョウ</t>
    </rPh>
    <rPh sb="10" eb="12">
      <t>レンカン</t>
    </rPh>
    <rPh sb="12" eb="13">
      <t>ヒョウ</t>
    </rPh>
    <rPh sb="13" eb="15">
      <t>ケイザイ</t>
    </rPh>
    <rPh sb="15" eb="17">
      <t>ハキュウ</t>
    </rPh>
    <rPh sb="17" eb="19">
      <t>コウカ</t>
    </rPh>
    <rPh sb="19" eb="21">
      <t>カンイ</t>
    </rPh>
    <rPh sb="21" eb="23">
      <t>ブンセキ</t>
    </rPh>
    <phoneticPr fontId="4"/>
  </si>
  <si>
    <t>れば分析結果の完成です。今回の例で分析した結果、岩手県経済には約15億円の「経済波及</t>
    <rPh sb="2" eb="4">
      <t>ブンセキ</t>
    </rPh>
    <rPh sb="4" eb="6">
      <t>ケッカ</t>
    </rPh>
    <rPh sb="7" eb="9">
      <t>カンセイ</t>
    </rPh>
    <rPh sb="31" eb="32">
      <t>ヤク</t>
    </rPh>
    <rPh sb="38" eb="40">
      <t>ケイザイ</t>
    </rPh>
    <rPh sb="40" eb="42">
      <t>ハキュウ</t>
    </rPh>
    <phoneticPr fontId="4"/>
  </si>
  <si>
    <t>令和4年</t>
    <rPh sb="0" eb="2">
      <t>レイワ</t>
    </rPh>
    <rPh sb="3" eb="4">
      <t>ネン</t>
    </rPh>
    <phoneticPr fontId="4"/>
  </si>
  <si>
    <t>ＴＥＬ　０１９－６２９－５３０１　　　ＦＡＸ　０１９－６２９－５３０９</t>
    <phoneticPr fontId="4"/>
  </si>
  <si>
    <t>https://www3.pref.iwate.jp/webdb/view/outside/s14Tokei/bnyaBtKekka.html/B03/B0303/I015</t>
    <phoneticPr fontId="4"/>
  </si>
  <si>
    <t>○平成27年岩手県産業連関表：統合大分類表（いわての統計情報）</t>
    <rPh sb="1" eb="3">
      <t>ヘイセイ</t>
    </rPh>
    <rPh sb="5" eb="6">
      <t>ネン</t>
    </rPh>
    <rPh sb="6" eb="9">
      <t>イワテケン</t>
    </rPh>
    <rPh sb="9" eb="11">
      <t>サンギョウ</t>
    </rPh>
    <rPh sb="11" eb="13">
      <t>レンカン</t>
    </rPh>
    <rPh sb="13" eb="14">
      <t>ヒョウ</t>
    </rPh>
    <rPh sb="15" eb="17">
      <t>トウゴウ</t>
    </rPh>
    <rPh sb="17" eb="20">
      <t>ダイブンルイ</t>
    </rPh>
    <rPh sb="20" eb="21">
      <t>ヒョウ</t>
    </rPh>
    <rPh sb="26" eb="28">
      <t>トウケイ</t>
    </rPh>
    <rPh sb="28" eb="30">
      <t>ジョウホウ</t>
    </rPh>
    <phoneticPr fontId="4"/>
  </si>
  <si>
    <t>○平成27年岩手県産業連関表：雇用表・統合大分類表（いわての統計情報）</t>
    <rPh sb="1" eb="3">
      <t>ヘイセイ</t>
    </rPh>
    <rPh sb="5" eb="6">
      <t>ネン</t>
    </rPh>
    <rPh sb="6" eb="9">
      <t>イワテケン</t>
    </rPh>
    <rPh sb="9" eb="11">
      <t>サンギョウ</t>
    </rPh>
    <rPh sb="11" eb="13">
      <t>レンカン</t>
    </rPh>
    <rPh sb="13" eb="14">
      <t>ヒョウ</t>
    </rPh>
    <rPh sb="15" eb="17">
      <t>コヨウ</t>
    </rPh>
    <rPh sb="17" eb="18">
      <t>ヒョウ</t>
    </rPh>
    <rPh sb="19" eb="21">
      <t>トウゴウ</t>
    </rPh>
    <rPh sb="21" eb="24">
      <t>ダイブンルイ</t>
    </rPh>
    <rPh sb="24" eb="25">
      <t>ヒョウ</t>
    </rPh>
    <rPh sb="30" eb="32">
      <t>トウケイ</t>
    </rPh>
    <rPh sb="32" eb="34">
      <t>ジョウホウ</t>
    </rPh>
    <phoneticPr fontId="4"/>
  </si>
  <si>
    <t>https://www.stat.go.jp/data/kakei/index.html</t>
    <phoneticPr fontId="4"/>
  </si>
  <si>
    <t>令和5年</t>
    <rPh sb="0" eb="2">
      <t>レイワ</t>
    </rPh>
    <rPh sb="3" eb="4">
      <t>ネン</t>
    </rPh>
    <phoneticPr fontId="4"/>
  </si>
  <si>
    <t>令和6年</t>
    <rPh sb="0" eb="2">
      <t>レイワ</t>
    </rPh>
    <rPh sb="3" eb="4">
      <t>ネン</t>
    </rPh>
    <phoneticPr fontId="4"/>
  </si>
  <si>
    <t>　　　　　令和4年～令和6年の平均：0.537302、令和3年～令和5年の平均：0.544458、令和2年～令和4年の平均：0.528167、令和元年～令和3年の平均：0.545485、平成30年～令和2年の平均：0.567183、平成29年～令和元年の平均：0.585006、平成28年～30年の平均：0.614214、平成27年～29年の平均：0.615511</t>
    <phoneticPr fontId="4"/>
  </si>
  <si>
    <t>　　　　　令和6年：0.544755、令和5年：0.547931、令和4年：0.519219、令和3年：0.566223、令和2年：0.499059、令和元年：0.571171、平成30年：0.631318、平成29年：0.552528、平成28年：0.658796、平成27年：0.635208</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</si>
</sst>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000000_ ;[Red]\-0.000000\ "/>
    <numFmt numFmtId="177" formatCode="#,##0_ "/>
    <numFmt numFmtId="178" formatCode="#,##0.000000_ "/>
    <numFmt numFmtId="179" formatCode="0.000000"/>
    <numFmt numFmtId="180" formatCode="#,##0.000000;[Red]\-#,##0.000000"/>
    <numFmt numFmtId="181" formatCode="0.0000"/>
    <numFmt numFmtId="182" formatCode="#,##0_ ;[Red]\-#,##0\ "/>
    <numFmt numFmtId="183" formatCode="0.000000_ "/>
    <numFmt numFmtId="184" formatCode="#,##0.000000_ ;[Red]\-#,##0.000000\ "/>
  </numFmts>
  <fonts count="6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HG創英角ｺﾞｼｯｸUB"/>
      <family val="3"/>
      <charset val="128"/>
    </font>
    <font>
      <sz val="9"/>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name val="ＭＳ 明朝"/>
      <family val="1"/>
      <charset val="128"/>
    </font>
    <font>
      <sz val="11"/>
      <color indexed="17"/>
      <name val="ＭＳ Ｐゴシック"/>
      <family val="3"/>
      <charset val="128"/>
    </font>
    <font>
      <u/>
      <sz val="11"/>
      <color indexed="12"/>
      <name val="ＭＳ Ｐゴシック"/>
      <family val="3"/>
      <charset val="128"/>
    </font>
    <font>
      <sz val="14"/>
      <name val="ＭＳ Ｐゴシック"/>
      <family val="3"/>
      <charset val="128"/>
    </font>
    <font>
      <sz val="11"/>
      <name val="標準ゴシック"/>
      <family val="3"/>
      <charset val="128"/>
    </font>
    <font>
      <sz val="11"/>
      <color indexed="12"/>
      <name val="ＭＳ Ｐゴシック"/>
      <family val="3"/>
      <charset val="128"/>
    </font>
    <font>
      <sz val="9"/>
      <color indexed="81"/>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sz val="11"/>
      <name val="HG創英角ｺﾞｼｯｸUB"/>
      <family val="3"/>
      <charset val="128"/>
    </font>
    <font>
      <b/>
      <sz val="14"/>
      <name val="ＭＳ Ｐゴシック"/>
      <family val="3"/>
      <charset val="128"/>
    </font>
    <font>
      <sz val="12"/>
      <name val="ＭＳ Ｐ明朝"/>
      <family val="1"/>
      <charset val="128"/>
    </font>
    <font>
      <sz val="14"/>
      <name val="ＭＳ Ｐ明朝"/>
      <family val="1"/>
      <charset val="128"/>
    </font>
    <font>
      <sz val="13"/>
      <name val="ＭＳ Ｐゴシック"/>
      <family val="3"/>
      <charset val="128"/>
    </font>
    <font>
      <sz val="16"/>
      <name val="ＭＳ Ｐゴシック"/>
      <family val="3"/>
      <charset val="128"/>
    </font>
    <font>
      <b/>
      <sz val="18"/>
      <name val="ＭＳ Ｐゴシック"/>
      <family val="3"/>
      <charset val="128"/>
    </font>
    <font>
      <sz val="11"/>
      <name val="ＭＳ Ｐ明朝"/>
      <family val="1"/>
      <charset val="128"/>
    </font>
    <font>
      <b/>
      <sz val="14"/>
      <color indexed="81"/>
      <name val="ＭＳ Ｐゴシック"/>
      <family val="3"/>
      <charset val="128"/>
    </font>
    <font>
      <sz val="16"/>
      <name val="HG創英角ｺﾞｼｯｸUB"/>
      <family val="3"/>
      <charset val="128"/>
    </font>
    <font>
      <sz val="18"/>
      <name val="HG創英角ｺﾞｼｯｸUB"/>
      <family val="3"/>
      <charset val="128"/>
    </font>
    <font>
      <b/>
      <sz val="14"/>
      <color indexed="10"/>
      <name val="ＭＳ Ｐゴシック"/>
      <family val="3"/>
      <charset val="128"/>
    </font>
    <font>
      <sz val="13"/>
      <name val="ＭＳ Ｐ明朝"/>
      <family val="1"/>
      <charset val="128"/>
    </font>
    <font>
      <sz val="13"/>
      <color indexed="12"/>
      <name val="ＭＳ Ｐ明朝"/>
      <family val="1"/>
      <charset val="128"/>
    </font>
    <font>
      <sz val="12"/>
      <color indexed="10"/>
      <name val="ＭＳ Ｐゴシック"/>
      <family val="3"/>
      <charset val="128"/>
    </font>
    <font>
      <sz val="12"/>
      <color indexed="10"/>
      <name val="HG創英角ｺﾞｼｯｸUB"/>
      <family val="3"/>
      <charset val="128"/>
    </font>
    <font>
      <sz val="14"/>
      <color indexed="10"/>
      <name val="HG創英角ｺﾞｼｯｸUB"/>
      <family val="3"/>
      <charset val="128"/>
    </font>
    <font>
      <sz val="16"/>
      <name val="ＭＳ Ｐ明朝"/>
      <family val="1"/>
      <charset val="128"/>
    </font>
    <font>
      <sz val="10"/>
      <name val="ＭＳ Ｐ明朝"/>
      <family val="1"/>
      <charset val="128"/>
    </font>
    <font>
      <sz val="10.5"/>
      <name val="ＭＳ Ｐ明朝"/>
      <family val="1"/>
      <charset val="128"/>
    </font>
    <font>
      <sz val="11"/>
      <color theme="1"/>
      <name val="ＭＳ Ｐゴシック"/>
      <family val="3"/>
      <charset val="128"/>
      <scheme val="minor"/>
    </font>
    <font>
      <sz val="11"/>
      <color rgb="FFFF0000"/>
      <name val="ＭＳ Ｐゴシック"/>
      <family val="3"/>
      <charset val="128"/>
    </font>
    <font>
      <sz val="13"/>
      <color rgb="FF0000FF"/>
      <name val="ＭＳ Ｐ明朝"/>
      <family val="1"/>
      <charset val="128"/>
    </font>
    <font>
      <sz val="13"/>
      <color rgb="FF0000FF"/>
      <name val="ＭＳ Ｐゴシック"/>
      <family val="3"/>
      <charset val="128"/>
    </font>
    <font>
      <sz val="11"/>
      <name val="ＭＳ Ｐゴシック"/>
      <family val="3"/>
      <charset val="128"/>
      <scheme val="minor"/>
    </font>
    <font>
      <sz val="6"/>
      <name val="ＭＳ Ｐゴシック"/>
      <family val="3"/>
      <charset val="128"/>
      <scheme val="minor"/>
    </font>
    <font>
      <sz val="9"/>
      <name val="ＭＳ Ｐゴシック"/>
      <family val="3"/>
      <charset val="128"/>
      <scheme val="minor"/>
    </font>
    <font>
      <sz val="11"/>
      <color theme="1"/>
      <name val="ＭＳ Ｐゴシック"/>
      <family val="2"/>
      <scheme val="minor"/>
    </font>
    <font>
      <sz val="10"/>
      <name val="ＭＳ 明朝"/>
      <family val="1"/>
      <charset val="128"/>
    </font>
    <font>
      <sz val="11"/>
      <name val="ＭＳ ゴシック"/>
      <family val="3"/>
      <charset val="128"/>
    </font>
    <font>
      <sz val="11"/>
      <name val="ＭＳ Ｐゴシック"/>
      <family val="2"/>
      <scheme val="minor"/>
    </font>
    <font>
      <sz val="9"/>
      <name val="標準ゴシック"/>
      <family val="3"/>
      <charset val="128"/>
    </font>
    <font>
      <sz val="11"/>
      <name val="ＭＳ Ｐゴシック"/>
      <family val="2"/>
    </font>
    <font>
      <b/>
      <sz val="12"/>
      <color rgb="FFFF0000"/>
      <name val="ＭＳ Ｐ明朝"/>
      <family val="1"/>
      <charset val="128"/>
    </font>
    <font>
      <sz val="6"/>
      <name val="ＭＳ Ｐゴシック"/>
      <family val="2"/>
      <charset val="128"/>
      <scheme val="minor"/>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mediumGray">
        <fgColor indexed="10"/>
      </patternFill>
    </fill>
    <fill>
      <patternFill patternType="lightGray">
        <fgColor indexed="10"/>
      </patternFill>
    </fill>
    <fill>
      <patternFill patternType="gray125">
        <fgColor indexed="10"/>
      </patternFill>
    </fill>
    <fill>
      <patternFill patternType="darkGray">
        <fgColor indexed="10"/>
      </patternFill>
    </fill>
    <fill>
      <patternFill patternType="mediumGray">
        <fgColor indexed="45"/>
      </patternFill>
    </fill>
    <fill>
      <patternFill patternType="mediumGray">
        <fgColor indexed="47"/>
      </patternFill>
    </fill>
    <fill>
      <patternFill patternType="mediumGray">
        <fgColor indexed="42"/>
      </patternFill>
    </fill>
    <fill>
      <patternFill patternType="mediumGray">
        <fgColor indexed="44"/>
      </patternFill>
    </fill>
    <fill>
      <patternFill patternType="mediumGray">
        <fgColor indexed="43"/>
      </patternFill>
    </fill>
    <fill>
      <patternFill patternType="solid">
        <fgColor indexed="9"/>
        <bgColor indexed="64"/>
      </patternFill>
    </fill>
    <fill>
      <patternFill patternType="mediumGray">
        <fgColor indexed="46"/>
      </patternFill>
    </fill>
    <fill>
      <patternFill patternType="mediumGray">
        <fgColor indexed="41"/>
      </patternFill>
    </fill>
    <fill>
      <patternFill patternType="lightGray">
        <fgColor indexed="43"/>
      </patternFill>
    </fill>
    <fill>
      <patternFill patternType="solid">
        <fgColor rgb="FFFFFFCC"/>
        <bgColor indexed="64"/>
      </patternFill>
    </fill>
    <fill>
      <patternFill patternType="solid">
        <fgColor theme="9" tint="0.79998168889431442"/>
        <bgColor indexed="64"/>
      </patternFill>
    </fill>
    <fill>
      <patternFill patternType="solid">
        <fgColor theme="4" tint="0.79998168889431442"/>
        <bgColor indexed="64"/>
      </patternFill>
    </fill>
  </fills>
  <borders count="18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dotted">
        <color indexed="64"/>
      </top>
      <bottom/>
      <diagonal/>
    </border>
    <border>
      <left/>
      <right/>
      <top style="dotted">
        <color indexed="64"/>
      </top>
      <bottom/>
      <diagonal/>
    </border>
    <border>
      <left style="dashed">
        <color indexed="64"/>
      </left>
      <right/>
      <top/>
      <bottom/>
      <diagonal/>
    </border>
    <border>
      <left/>
      <right style="thin">
        <color indexed="64"/>
      </right>
      <top/>
      <bottom/>
      <diagonal/>
    </border>
    <border>
      <left style="dashed">
        <color indexed="64"/>
      </left>
      <right style="medium">
        <color indexed="64"/>
      </right>
      <top style="dashed">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thin">
        <color indexed="64"/>
      </top>
      <bottom/>
      <diagonal/>
    </border>
    <border>
      <left style="medium">
        <color indexed="64"/>
      </left>
      <right style="thin">
        <color indexed="64"/>
      </right>
      <top style="thin">
        <color indexed="64"/>
      </top>
      <bottom/>
      <diagonal/>
    </border>
    <border>
      <left style="dashed">
        <color indexed="64"/>
      </left>
      <right/>
      <top/>
      <bottom style="dashed">
        <color indexed="64"/>
      </bottom>
      <diagonal/>
    </border>
    <border>
      <left/>
      <right style="thin">
        <color indexed="64"/>
      </right>
      <top/>
      <bottom style="medium">
        <color indexed="64"/>
      </bottom>
      <diagonal/>
    </border>
    <border>
      <left/>
      <right/>
      <top/>
      <bottom style="dashed">
        <color indexed="64"/>
      </bottom>
      <diagonal/>
    </border>
    <border>
      <left/>
      <right style="thin">
        <color indexed="64"/>
      </right>
      <top style="thin">
        <color indexed="64"/>
      </top>
      <bottom/>
      <diagonal/>
    </border>
    <border>
      <left/>
      <right style="dashed">
        <color indexed="64"/>
      </right>
      <top/>
      <bottom/>
      <diagonal/>
    </border>
    <border>
      <left/>
      <right style="thin">
        <color indexed="64"/>
      </right>
      <top style="dotted">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style="dashed">
        <color indexed="64"/>
      </right>
      <top style="dashed">
        <color indexed="64"/>
      </top>
      <bottom/>
      <diagonal/>
    </border>
    <border>
      <left/>
      <right style="dashed">
        <color indexed="64"/>
      </right>
      <top style="thin">
        <color indexed="64"/>
      </top>
      <bottom/>
      <diagonal/>
    </border>
    <border>
      <left/>
      <right style="medium">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top/>
      <bottom/>
      <diagonal/>
    </border>
    <border>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top/>
      <bottom style="double">
        <color indexed="64"/>
      </bottom>
      <diagonal/>
    </border>
    <border>
      <left style="thin">
        <color indexed="64"/>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diagonalUp="1">
      <left style="medium">
        <color indexed="64"/>
      </left>
      <right style="thin">
        <color indexed="64"/>
      </right>
      <top style="double">
        <color indexed="64"/>
      </top>
      <bottom style="medium">
        <color indexed="64"/>
      </bottom>
      <diagonal style="thin">
        <color indexed="64"/>
      </diagonal>
    </border>
    <border>
      <left style="medium">
        <color indexed="64"/>
      </left>
      <right style="thin">
        <color indexed="64"/>
      </right>
      <top style="double">
        <color indexed="64"/>
      </top>
      <bottom style="medium">
        <color indexed="64"/>
      </bottom>
      <diagonal/>
    </border>
    <border>
      <left/>
      <right/>
      <top/>
      <bottom style="medium">
        <color indexed="64"/>
      </bottom>
      <diagonal/>
    </border>
    <border>
      <left style="thin">
        <color indexed="64"/>
      </left>
      <right/>
      <top style="dashed">
        <color indexed="64"/>
      </top>
      <bottom/>
      <diagonal/>
    </border>
    <border>
      <left/>
      <right/>
      <top style="dashed">
        <color indexed="64"/>
      </top>
      <bottom/>
      <diagonal/>
    </border>
    <border>
      <left/>
      <right/>
      <top style="dashed">
        <color indexed="64"/>
      </top>
      <bottom style="medium">
        <color indexed="64"/>
      </bottom>
      <diagonal/>
    </border>
    <border>
      <left/>
      <right style="dashed">
        <color indexed="64"/>
      </right>
      <top style="dashed">
        <color indexed="64"/>
      </top>
      <bottom style="medium">
        <color indexed="64"/>
      </bottom>
      <diagonal/>
    </border>
    <border>
      <left style="thin">
        <color indexed="64"/>
      </left>
      <right/>
      <top/>
      <bottom style="dashed">
        <color indexed="64"/>
      </bottom>
      <diagonal/>
    </border>
    <border>
      <left style="thin">
        <color indexed="64"/>
      </left>
      <right/>
      <top style="dashed">
        <color indexed="64"/>
      </top>
      <bottom style="medium">
        <color indexed="64"/>
      </bottom>
      <diagonal/>
    </border>
    <border>
      <left style="thin">
        <color indexed="64"/>
      </left>
      <right/>
      <top/>
      <bottom style="medium">
        <color indexed="64"/>
      </bottom>
      <diagonal/>
    </border>
    <border>
      <left style="thick">
        <color indexed="10"/>
      </left>
      <right style="thick">
        <color indexed="10"/>
      </right>
      <top style="hair">
        <color indexed="64"/>
      </top>
      <bottom style="hair">
        <color indexed="64"/>
      </bottom>
      <diagonal/>
    </border>
    <border>
      <left style="thick">
        <color indexed="10"/>
      </left>
      <right style="thick">
        <color indexed="10"/>
      </right>
      <top/>
      <bottom style="double">
        <color indexed="64"/>
      </bottom>
      <diagonal/>
    </border>
    <border>
      <left style="thick">
        <color indexed="10"/>
      </left>
      <right style="thick">
        <color indexed="10"/>
      </right>
      <top style="thick">
        <color indexed="10"/>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medium">
        <color indexed="64"/>
      </top>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thin">
        <color indexed="8"/>
      </left>
      <right style="medium">
        <color indexed="8"/>
      </right>
      <top/>
      <bottom/>
      <diagonal/>
    </border>
    <border>
      <left/>
      <right/>
      <top style="hair">
        <color indexed="64"/>
      </top>
      <bottom style="hair">
        <color indexed="64"/>
      </bottom>
      <diagonal/>
    </border>
    <border>
      <left/>
      <right/>
      <top style="hair">
        <color indexed="64"/>
      </top>
      <bottom/>
      <diagonal/>
    </border>
    <border diagonalUp="1">
      <left style="thin">
        <color indexed="64"/>
      </left>
      <right style="thin">
        <color indexed="64"/>
      </right>
      <top style="double">
        <color indexed="64"/>
      </top>
      <bottom style="medium">
        <color indexed="64"/>
      </bottom>
      <diagonal style="thin">
        <color indexed="64"/>
      </diagonal>
    </border>
    <border>
      <left/>
      <right style="thin">
        <color indexed="64"/>
      </right>
      <top style="double">
        <color indexed="64"/>
      </top>
      <bottom style="hair">
        <color indexed="64"/>
      </bottom>
      <diagonal/>
    </border>
    <border>
      <left/>
      <right style="thin">
        <color indexed="64"/>
      </right>
      <top style="double">
        <color indexed="64"/>
      </top>
      <bottom style="medium">
        <color indexed="64"/>
      </bottom>
      <diagonal/>
    </border>
    <border diagonalUp="1">
      <left/>
      <right style="thin">
        <color indexed="64"/>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bottom style="medium">
        <color indexed="64"/>
      </bottom>
      <diagonal/>
    </border>
    <border>
      <left style="dashed">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double">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double">
        <color indexed="64"/>
      </left>
      <right/>
      <top style="dashed">
        <color indexed="64"/>
      </top>
      <bottom style="thin">
        <color indexed="64"/>
      </bottom>
      <diagonal/>
    </border>
    <border>
      <left/>
      <right style="double">
        <color indexed="64"/>
      </right>
      <top style="dashed">
        <color indexed="64"/>
      </top>
      <bottom style="thin">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dashed">
        <color indexed="64"/>
      </top>
      <bottom style="thin">
        <color indexed="64"/>
      </bottom>
      <diagonal/>
    </border>
    <border>
      <left/>
      <right style="double">
        <color indexed="64"/>
      </right>
      <top style="hair">
        <color indexed="64"/>
      </top>
      <bottom style="medium">
        <color indexed="64"/>
      </bottom>
      <diagonal/>
    </border>
    <border>
      <left style="hair">
        <color indexed="64"/>
      </left>
      <right/>
      <top style="hair">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medium">
        <color indexed="8"/>
      </left>
      <right/>
      <top style="medium">
        <color indexed="8"/>
      </top>
      <bottom/>
      <diagonal/>
    </border>
    <border>
      <left/>
      <right style="thin">
        <color indexed="8"/>
      </right>
      <top style="medium">
        <color indexed="8"/>
      </top>
      <bottom/>
      <diagonal/>
    </border>
    <border>
      <left style="medium">
        <color indexed="8"/>
      </left>
      <right/>
      <top/>
      <bottom/>
      <diagonal/>
    </border>
    <border>
      <left style="medium">
        <color indexed="8"/>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bottom style="thin">
        <color indexed="8"/>
      </bottom>
      <diagonal/>
    </border>
    <border>
      <left style="thin">
        <color indexed="8"/>
      </left>
      <right style="medium">
        <color indexed="8"/>
      </right>
      <top style="medium">
        <color indexed="8"/>
      </top>
      <bottom/>
      <diagonal/>
    </border>
    <border>
      <left style="thin">
        <color indexed="8"/>
      </left>
      <right style="medium">
        <color indexed="8"/>
      </right>
      <top/>
      <bottom style="thin">
        <color indexed="8"/>
      </bottom>
      <diagonal/>
    </border>
    <border>
      <left style="thick">
        <color rgb="FFFF0000"/>
      </left>
      <right style="thick">
        <color rgb="FFFF0000"/>
      </right>
      <top style="double">
        <color indexed="64"/>
      </top>
      <bottom style="thick">
        <color rgb="FFFF0000"/>
      </bottom>
      <diagonal/>
    </border>
    <border diagonalUp="1">
      <left style="thick">
        <color rgb="FFFF0000"/>
      </left>
      <right/>
      <top style="double">
        <color indexed="64"/>
      </top>
      <bottom style="medium">
        <color indexed="64"/>
      </bottom>
      <diagonal style="thin">
        <color indexed="64"/>
      </diagonal>
    </border>
    <border>
      <left style="medium">
        <color theme="1"/>
      </left>
      <right style="thin">
        <color theme="1"/>
      </right>
      <top style="double">
        <color indexed="64"/>
      </top>
      <bottom style="medium">
        <color theme="1"/>
      </bottom>
      <diagonal/>
    </border>
    <border diagonalUp="1">
      <left style="thin">
        <color theme="1"/>
      </left>
      <right style="thin">
        <color theme="1"/>
      </right>
      <top style="double">
        <color theme="1"/>
      </top>
      <bottom style="medium">
        <color theme="1"/>
      </bottom>
      <diagonal style="thin">
        <color theme="1"/>
      </diagonal>
    </border>
    <border>
      <left style="thin">
        <color theme="1"/>
      </left>
      <right style="thin">
        <color indexed="64"/>
      </right>
      <top style="double">
        <color theme="1"/>
      </top>
      <bottom style="medium">
        <color theme="1"/>
      </bottom>
      <diagonal/>
    </border>
    <border>
      <left style="thin">
        <color indexed="64"/>
      </left>
      <right style="thick">
        <color indexed="10"/>
      </right>
      <top style="hair">
        <color indexed="64"/>
      </top>
      <bottom style="hair">
        <color indexed="64"/>
      </bottom>
      <diagonal/>
    </border>
    <border>
      <left style="thin">
        <color indexed="8"/>
      </left>
      <right/>
      <top style="medium">
        <color indexed="8"/>
      </top>
      <bottom/>
      <diagonal/>
    </border>
    <border>
      <left/>
      <right/>
      <top style="medium">
        <color indexed="8"/>
      </top>
      <bottom/>
      <diagonal/>
    </border>
    <border>
      <left style="thin">
        <color indexed="64"/>
      </left>
      <right style="thin">
        <color indexed="8"/>
      </right>
      <top style="medium">
        <color indexed="8"/>
      </top>
      <bottom/>
      <diagonal/>
    </border>
    <border>
      <left style="thin">
        <color indexed="64"/>
      </left>
      <right style="thin">
        <color indexed="8"/>
      </right>
      <top/>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64"/>
      </left>
      <right style="thin">
        <color indexed="8"/>
      </right>
      <top/>
      <bottom style="thin">
        <color indexed="8"/>
      </bottom>
      <diagonal/>
    </border>
    <border>
      <left style="medium">
        <color indexed="8"/>
      </left>
      <right style="thin">
        <color indexed="8"/>
      </right>
      <top style="thin">
        <color indexed="8"/>
      </top>
      <bottom/>
      <diagonal/>
    </border>
    <border>
      <left style="medium">
        <color indexed="8"/>
      </left>
      <right style="thin">
        <color indexed="8"/>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right/>
      <top style="double">
        <color indexed="64"/>
      </top>
      <bottom style="hair">
        <color indexed="64"/>
      </bottom>
      <diagonal/>
    </border>
    <border>
      <left style="thick">
        <color indexed="10"/>
      </left>
      <right style="thick">
        <color indexed="10"/>
      </right>
      <top style="double">
        <color indexed="64"/>
      </top>
      <bottom style="hair">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hair">
        <color indexed="64"/>
      </bottom>
      <diagonal style="thin">
        <color indexed="64"/>
      </diagonal>
    </border>
    <border>
      <left style="medium">
        <color indexed="64"/>
      </left>
      <right style="medium">
        <color indexed="64"/>
      </right>
      <top style="double">
        <color indexed="64"/>
      </top>
      <bottom/>
      <diagonal/>
    </border>
    <border>
      <left style="medium">
        <color indexed="64"/>
      </left>
      <right style="medium">
        <color indexed="64"/>
      </right>
      <top/>
      <bottom style="hair">
        <color indexed="64"/>
      </bottom>
      <diagonal/>
    </border>
    <border>
      <left style="medium">
        <color indexed="64"/>
      </left>
      <right style="thin">
        <color indexed="64"/>
      </right>
      <top style="double">
        <color indexed="64"/>
      </top>
      <bottom/>
      <diagonal/>
    </border>
    <border>
      <left style="medium">
        <color indexed="64"/>
      </left>
      <right style="thin">
        <color indexed="64"/>
      </right>
      <top/>
      <bottom style="hair">
        <color indexed="64"/>
      </bottom>
      <diagonal/>
    </border>
  </borders>
  <cellStyleXfs count="64">
    <xf numFmtId="0" fontId="0" fillId="0" borderId="0"/>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26" fillId="0" borderId="0" applyNumberFormat="0" applyFill="0" applyBorder="0" applyAlignment="0" applyProtection="0">
      <alignment vertical="top"/>
      <protection locked="0"/>
    </xf>
    <xf numFmtId="0" fontId="8"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alignment vertical="center"/>
    </xf>
    <xf numFmtId="38" fontId="3" fillId="0" borderId="0" applyFont="0" applyFill="0" applyBorder="0" applyAlignment="0" applyProtection="0"/>
    <xf numFmtId="38" fontId="8" fillId="0" borderId="0" applyFon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37" fontId="24" fillId="0" borderId="0"/>
    <xf numFmtId="0" fontId="3" fillId="0" borderId="0"/>
    <xf numFmtId="0" fontId="3" fillId="0" borderId="0"/>
    <xf numFmtId="0" fontId="54" fillId="0" borderId="0">
      <alignment vertical="center"/>
    </xf>
    <xf numFmtId="0" fontId="24" fillId="0" borderId="0"/>
    <xf numFmtId="0" fontId="25" fillId="4" borderId="0" applyNumberFormat="0" applyBorder="0" applyAlignment="0" applyProtection="0">
      <alignment vertical="center"/>
    </xf>
    <xf numFmtId="0" fontId="2" fillId="0" borderId="0">
      <alignment vertical="center"/>
    </xf>
    <xf numFmtId="0" fontId="61" fillId="0" borderId="0"/>
    <xf numFmtId="38" fontId="3" fillId="0" borderId="0" applyFont="0" applyFill="0" applyBorder="0" applyAlignment="0" applyProtection="0"/>
    <xf numFmtId="9" fontId="62" fillId="0" borderId="0" applyFont="0" applyFill="0" applyBorder="0" applyAlignment="0" applyProtection="0">
      <alignment vertical="center"/>
    </xf>
    <xf numFmtId="0" fontId="2" fillId="0" borderId="0">
      <alignment vertical="center"/>
    </xf>
    <xf numFmtId="0" fontId="2" fillId="0" borderId="0">
      <alignment vertical="center"/>
    </xf>
    <xf numFmtId="0" fontId="3" fillId="0" borderId="0"/>
    <xf numFmtId="0" fontId="54" fillId="0" borderId="0">
      <alignment vertical="center"/>
    </xf>
    <xf numFmtId="0" fontId="2" fillId="0" borderId="0">
      <alignment vertical="center"/>
    </xf>
    <xf numFmtId="0" fontId="62" fillId="0" borderId="0"/>
    <xf numFmtId="0" fontId="2" fillId="0" borderId="0">
      <alignment vertical="center"/>
    </xf>
    <xf numFmtId="0" fontId="1" fillId="0" borderId="0">
      <alignment vertical="center"/>
    </xf>
  </cellStyleXfs>
  <cellXfs count="603">
    <xf numFmtId="0" fontId="0" fillId="0" borderId="0" xfId="0"/>
    <xf numFmtId="0" fontId="7" fillId="0" borderId="0" xfId="0" applyFont="1" applyAlignment="1">
      <alignment vertical="center"/>
    </xf>
    <xf numFmtId="0" fontId="5" fillId="0" borderId="0" xfId="0" applyFont="1" applyAlignment="1">
      <alignment vertical="center"/>
    </xf>
    <xf numFmtId="0" fontId="0" fillId="0" borderId="0" xfId="0" applyFill="1"/>
    <xf numFmtId="0" fontId="0" fillId="0" borderId="0" xfId="0" applyFill="1" applyAlignment="1">
      <alignment vertical="center"/>
    </xf>
    <xf numFmtId="0" fontId="6" fillId="0" borderId="10" xfId="0" applyFont="1" applyFill="1" applyBorder="1" applyAlignment="1">
      <alignment horizontal="center" vertical="center" shrinkToFit="1"/>
    </xf>
    <xf numFmtId="0" fontId="0" fillId="0" borderId="10" xfId="0" applyFill="1" applyBorder="1" applyAlignment="1">
      <alignment vertical="center"/>
    </xf>
    <xf numFmtId="0" fontId="3" fillId="0" borderId="0" xfId="0" applyFont="1" applyFill="1" applyAlignment="1">
      <alignment vertical="center"/>
    </xf>
    <xf numFmtId="0" fontId="0" fillId="0" borderId="10" xfId="0" applyFill="1" applyBorder="1" applyAlignment="1">
      <alignment horizontal="center"/>
    </xf>
    <xf numFmtId="0" fontId="3" fillId="0" borderId="0" xfId="0" applyFont="1" applyAlignment="1">
      <alignment vertical="center"/>
    </xf>
    <xf numFmtId="0" fontId="0" fillId="0" borderId="0" xfId="0" applyAlignment="1">
      <alignment vertical="center"/>
    </xf>
    <xf numFmtId="0" fontId="31" fillId="0" borderId="0" xfId="0" applyFont="1" applyAlignment="1">
      <alignment horizontal="center" vertical="center"/>
    </xf>
    <xf numFmtId="0" fontId="31" fillId="0" borderId="0" xfId="0" applyFont="1" applyAlignment="1">
      <alignment vertical="center"/>
    </xf>
    <xf numFmtId="0" fontId="31" fillId="0" borderId="11" xfId="0" applyFont="1" applyBorder="1" applyAlignment="1">
      <alignment vertical="center"/>
    </xf>
    <xf numFmtId="0" fontId="31" fillId="0" borderId="12" xfId="0" applyFont="1" applyBorder="1" applyAlignment="1">
      <alignment vertical="center"/>
    </xf>
    <xf numFmtId="0" fontId="31" fillId="0" borderId="13" xfId="0" applyFont="1" applyBorder="1" applyAlignment="1">
      <alignment vertical="center"/>
    </xf>
    <xf numFmtId="0" fontId="33" fillId="0" borderId="0" xfId="0" applyFont="1" applyAlignment="1">
      <alignment vertical="center"/>
    </xf>
    <xf numFmtId="0" fontId="33" fillId="0" borderId="0" xfId="0" applyFont="1" applyAlignment="1">
      <alignment horizontal="right" vertical="center"/>
    </xf>
    <xf numFmtId="0" fontId="31" fillId="24" borderId="0" xfId="0" applyFont="1" applyFill="1" applyAlignment="1">
      <alignment vertical="center"/>
    </xf>
    <xf numFmtId="0" fontId="31" fillId="24" borderId="14" xfId="0" applyFont="1" applyFill="1" applyBorder="1" applyAlignment="1">
      <alignment vertical="center"/>
    </xf>
    <xf numFmtId="0" fontId="33" fillId="24" borderId="0" xfId="0" applyFont="1" applyFill="1" applyAlignment="1">
      <alignment vertical="center"/>
    </xf>
    <xf numFmtId="0" fontId="31" fillId="24" borderId="15" xfId="0" applyFont="1" applyFill="1" applyBorder="1" applyAlignment="1">
      <alignment vertical="center"/>
    </xf>
    <xf numFmtId="0" fontId="31" fillId="25" borderId="0" xfId="0" applyFont="1" applyFill="1" applyBorder="1" applyAlignment="1">
      <alignment vertical="center"/>
    </xf>
    <xf numFmtId="0" fontId="31" fillId="25" borderId="0" xfId="0" applyFont="1" applyFill="1" applyAlignment="1">
      <alignment vertical="center"/>
    </xf>
    <xf numFmtId="0" fontId="31" fillId="25" borderId="0" xfId="0" applyFont="1" applyFill="1" applyAlignment="1">
      <alignment horizontal="center" vertical="center"/>
    </xf>
    <xf numFmtId="0" fontId="33" fillId="25" borderId="0" xfId="0" applyFont="1" applyFill="1" applyAlignment="1">
      <alignment horizontal="right" vertical="center"/>
    </xf>
    <xf numFmtId="0" fontId="31" fillId="26" borderId="0" xfId="0" applyFont="1" applyFill="1" applyAlignment="1">
      <alignment vertical="center"/>
    </xf>
    <xf numFmtId="0" fontId="31" fillId="27" borderId="0" xfId="0" applyFont="1" applyFill="1" applyAlignment="1">
      <alignment vertical="center"/>
    </xf>
    <xf numFmtId="0" fontId="31" fillId="27" borderId="0" xfId="0" applyFont="1" applyFill="1" applyAlignment="1">
      <alignment horizontal="center" vertical="center"/>
    </xf>
    <xf numFmtId="0" fontId="31" fillId="27" borderId="16" xfId="0" applyFont="1" applyFill="1" applyBorder="1" applyAlignment="1">
      <alignment vertical="center"/>
    </xf>
    <xf numFmtId="0" fontId="31" fillId="27" borderId="14" xfId="0" applyFont="1" applyFill="1" applyBorder="1" applyAlignment="1">
      <alignment vertical="center"/>
    </xf>
    <xf numFmtId="0" fontId="31" fillId="27" borderId="17" xfId="0" applyFont="1" applyFill="1" applyBorder="1" applyAlignment="1">
      <alignment vertical="center"/>
    </xf>
    <xf numFmtId="0" fontId="31" fillId="27" borderId="18" xfId="0" applyFont="1" applyFill="1" applyBorder="1" applyAlignment="1">
      <alignment vertical="center"/>
    </xf>
    <xf numFmtId="0" fontId="33" fillId="27" borderId="0" xfId="0" applyFont="1" applyFill="1" applyAlignment="1">
      <alignment horizontal="right" vertical="center"/>
    </xf>
    <xf numFmtId="0" fontId="31" fillId="27" borderId="15" xfId="0" applyFont="1" applyFill="1" applyBorder="1" applyAlignment="1">
      <alignment vertical="center"/>
    </xf>
    <xf numFmtId="0" fontId="31" fillId="0" borderId="0" xfId="0" applyFont="1" applyFill="1" applyAlignment="1">
      <alignment vertical="center"/>
    </xf>
    <xf numFmtId="0" fontId="33" fillId="0" borderId="0" xfId="0" applyFont="1" applyFill="1" applyAlignment="1">
      <alignment vertical="center"/>
    </xf>
    <xf numFmtId="0" fontId="31" fillId="0" borderId="19" xfId="0" applyFont="1" applyFill="1" applyBorder="1" applyAlignment="1">
      <alignment vertical="center"/>
    </xf>
    <xf numFmtId="0" fontId="31" fillId="0" borderId="0" xfId="0" applyFont="1" applyFill="1" applyAlignment="1">
      <alignment horizontal="center" vertical="center"/>
    </xf>
    <xf numFmtId="0" fontId="33" fillId="0" borderId="0" xfId="0" applyFont="1" applyFill="1" applyAlignment="1">
      <alignment horizontal="right" vertical="center"/>
    </xf>
    <xf numFmtId="0" fontId="34" fillId="0" borderId="0" xfId="0" applyFont="1" applyFill="1" applyAlignment="1">
      <alignment horizontal="center" vertical="center"/>
    </xf>
    <xf numFmtId="0" fontId="31" fillId="0" borderId="20" xfId="0" applyFont="1" applyFill="1" applyBorder="1" applyAlignment="1">
      <alignment vertical="center"/>
    </xf>
    <xf numFmtId="0" fontId="31" fillId="24" borderId="14" xfId="0" applyFont="1" applyFill="1" applyBorder="1" applyAlignment="1">
      <alignment horizontal="center" vertical="center"/>
    </xf>
    <xf numFmtId="0" fontId="33" fillId="24" borderId="14" xfId="0" applyFont="1" applyFill="1" applyBorder="1" applyAlignment="1">
      <alignment horizontal="right" vertical="center"/>
    </xf>
    <xf numFmtId="0" fontId="31" fillId="24" borderId="21" xfId="0" applyFont="1" applyFill="1" applyBorder="1" applyAlignment="1">
      <alignment horizontal="center" vertical="center"/>
    </xf>
    <xf numFmtId="0" fontId="31" fillId="24" borderId="21" xfId="0" applyFont="1" applyFill="1" applyBorder="1" applyAlignment="1">
      <alignment vertical="center"/>
    </xf>
    <xf numFmtId="0" fontId="31" fillId="24" borderId="0" xfId="0" applyFont="1" applyFill="1" applyBorder="1" applyAlignment="1">
      <alignment vertical="center"/>
    </xf>
    <xf numFmtId="0" fontId="31" fillId="24" borderId="22" xfId="0" applyFont="1" applyFill="1" applyBorder="1" applyAlignment="1">
      <alignment vertical="center"/>
    </xf>
    <xf numFmtId="0" fontId="31" fillId="0" borderId="11" xfId="0" applyFont="1" applyFill="1" applyBorder="1" applyAlignment="1">
      <alignment vertical="center"/>
    </xf>
    <xf numFmtId="0" fontId="31" fillId="0" borderId="0" xfId="0" applyFont="1" applyFill="1" applyBorder="1" applyAlignment="1">
      <alignment vertical="center"/>
    </xf>
    <xf numFmtId="0" fontId="31" fillId="0" borderId="23" xfId="0" applyFont="1" applyFill="1" applyBorder="1" applyAlignment="1">
      <alignment vertical="center"/>
    </xf>
    <xf numFmtId="0" fontId="31" fillId="0" borderId="12" xfId="0" applyFont="1" applyFill="1" applyBorder="1" applyAlignment="1">
      <alignment vertical="center"/>
    </xf>
    <xf numFmtId="0" fontId="31" fillId="0" borderId="13" xfId="0" applyFont="1" applyFill="1" applyBorder="1" applyAlignment="1">
      <alignment vertical="center"/>
    </xf>
    <xf numFmtId="0" fontId="31" fillId="0" borderId="15" xfId="0" applyFont="1" applyFill="1" applyBorder="1" applyAlignment="1">
      <alignment vertical="center"/>
    </xf>
    <xf numFmtId="0" fontId="31" fillId="0" borderId="24" xfId="0" applyFont="1" applyFill="1" applyBorder="1" applyAlignment="1">
      <alignment vertical="center"/>
    </xf>
    <xf numFmtId="0" fontId="31" fillId="0" borderId="17" xfId="0" applyFont="1" applyFill="1" applyBorder="1" applyAlignment="1">
      <alignment vertical="center"/>
    </xf>
    <xf numFmtId="0" fontId="31" fillId="26" borderId="25" xfId="0" applyFont="1" applyFill="1" applyBorder="1" applyAlignment="1">
      <alignment vertical="center"/>
    </xf>
    <xf numFmtId="0" fontId="31" fillId="0" borderId="0" xfId="0" applyFont="1" applyFill="1" applyAlignment="1">
      <alignment horizontal="center" vertical="center" shrinkToFit="1"/>
    </xf>
    <xf numFmtId="0" fontId="31" fillId="0" borderId="26" xfId="0" applyFont="1" applyFill="1" applyBorder="1" applyAlignment="1">
      <alignment vertical="center"/>
    </xf>
    <xf numFmtId="0" fontId="31" fillId="0" borderId="27" xfId="0" applyFont="1" applyFill="1" applyBorder="1" applyAlignment="1">
      <alignment vertical="center"/>
    </xf>
    <xf numFmtId="0" fontId="31" fillId="0" borderId="28" xfId="0" applyFont="1" applyFill="1" applyBorder="1" applyAlignment="1">
      <alignment vertical="center"/>
    </xf>
    <xf numFmtId="0" fontId="31" fillId="0" borderId="29" xfId="0" applyFont="1" applyFill="1" applyBorder="1" applyAlignment="1">
      <alignment vertical="center"/>
    </xf>
    <xf numFmtId="0" fontId="32" fillId="0" borderId="0" xfId="0" applyFont="1" applyAlignment="1">
      <alignment vertical="center"/>
    </xf>
    <xf numFmtId="0" fontId="3" fillId="0" borderId="0" xfId="0" applyFont="1" applyAlignment="1">
      <alignment horizontal="right" vertical="center"/>
    </xf>
    <xf numFmtId="0" fontId="35" fillId="0" borderId="0" xfId="0" applyFont="1" applyAlignment="1">
      <alignment horizontal="center" vertical="center"/>
    </xf>
    <xf numFmtId="0" fontId="35" fillId="0" borderId="0" xfId="0" applyFont="1" applyAlignment="1">
      <alignment vertical="center"/>
    </xf>
    <xf numFmtId="0" fontId="36" fillId="0" borderId="0" xfId="0" applyFont="1" applyAlignment="1">
      <alignment vertical="center"/>
    </xf>
    <xf numFmtId="0" fontId="37" fillId="0" borderId="0" xfId="0" quotePrefix="1" applyFont="1" applyAlignment="1">
      <alignment vertical="top"/>
    </xf>
    <xf numFmtId="0" fontId="37" fillId="0" borderId="0" xfId="0" applyFont="1" applyAlignment="1">
      <alignment vertical="top"/>
    </xf>
    <xf numFmtId="0" fontId="37" fillId="0" borderId="0" xfId="0" applyFont="1" applyAlignment="1">
      <alignment vertical="center"/>
    </xf>
    <xf numFmtId="0" fontId="38" fillId="28" borderId="30" xfId="0" applyFont="1" applyFill="1" applyBorder="1" applyAlignment="1">
      <alignment vertical="center"/>
    </xf>
    <xf numFmtId="0" fontId="40" fillId="0" borderId="0" xfId="0" applyFont="1" applyAlignment="1">
      <alignment horizontal="right" vertical="center"/>
    </xf>
    <xf numFmtId="0" fontId="41" fillId="0" borderId="0" xfId="0" applyFont="1" applyAlignment="1">
      <alignment horizontal="center" vertical="center"/>
    </xf>
    <xf numFmtId="0" fontId="41" fillId="0" borderId="0" xfId="0" applyFont="1" applyAlignment="1">
      <alignment vertical="center"/>
    </xf>
    <xf numFmtId="0" fontId="31" fillId="24" borderId="25" xfId="0" applyFont="1" applyFill="1" applyBorder="1" applyAlignment="1">
      <alignment vertical="center"/>
    </xf>
    <xf numFmtId="0" fontId="31" fillId="0" borderId="31" xfId="0" applyFont="1" applyFill="1" applyBorder="1" applyAlignment="1">
      <alignment vertical="center"/>
    </xf>
    <xf numFmtId="0" fontId="31" fillId="24" borderId="0" xfId="0" applyFont="1" applyFill="1" applyBorder="1" applyAlignment="1">
      <alignment horizontal="center" vertical="center" shrinkToFit="1"/>
    </xf>
    <xf numFmtId="0" fontId="31" fillId="25" borderId="19" xfId="0" applyFont="1" applyFill="1" applyBorder="1" applyAlignment="1">
      <alignment vertical="center"/>
    </xf>
    <xf numFmtId="0" fontId="31" fillId="25" borderId="32" xfId="0" applyFont="1" applyFill="1" applyBorder="1" applyAlignment="1">
      <alignment vertical="center"/>
    </xf>
    <xf numFmtId="0" fontId="31" fillId="25" borderId="33" xfId="0" applyFont="1" applyFill="1" applyBorder="1" applyAlignment="1">
      <alignment vertical="center"/>
    </xf>
    <xf numFmtId="0" fontId="31" fillId="26" borderId="0" xfId="0" applyFont="1" applyFill="1" applyBorder="1" applyAlignment="1">
      <alignment vertical="center"/>
    </xf>
    <xf numFmtId="0" fontId="36" fillId="0" borderId="34" xfId="0" applyFont="1" applyBorder="1" applyAlignment="1">
      <alignment vertical="center"/>
    </xf>
    <xf numFmtId="0" fontId="36" fillId="0" borderId="35" xfId="0" applyFont="1" applyBorder="1" applyAlignment="1">
      <alignment vertical="center"/>
    </xf>
    <xf numFmtId="0" fontId="36" fillId="0" borderId="36" xfId="0" applyFont="1" applyBorder="1" applyAlignment="1">
      <alignment vertical="center"/>
    </xf>
    <xf numFmtId="0" fontId="36" fillId="0" borderId="37" xfId="0" applyFont="1" applyBorder="1" applyAlignment="1">
      <alignment vertical="center"/>
    </xf>
    <xf numFmtId="0" fontId="36" fillId="0" borderId="0" xfId="0" applyFont="1" applyBorder="1" applyAlignment="1">
      <alignment vertical="center"/>
    </xf>
    <xf numFmtId="0" fontId="36" fillId="0" borderId="38" xfId="0" applyFont="1" applyBorder="1" applyAlignment="1">
      <alignment vertical="center"/>
    </xf>
    <xf numFmtId="0" fontId="36" fillId="0" borderId="39" xfId="0" applyFont="1" applyBorder="1" applyAlignment="1">
      <alignment vertical="center"/>
    </xf>
    <xf numFmtId="0" fontId="36" fillId="0" borderId="40" xfId="0" applyFont="1" applyBorder="1" applyAlignment="1">
      <alignment vertical="center"/>
    </xf>
    <xf numFmtId="0" fontId="36" fillId="0" borderId="41" xfId="0" applyFont="1" applyBorder="1" applyAlignment="1">
      <alignment vertical="center"/>
    </xf>
    <xf numFmtId="0" fontId="32" fillId="0" borderId="0" xfId="0" applyFont="1" applyFill="1" applyBorder="1" applyAlignment="1">
      <alignment horizontal="center" vertical="center"/>
    </xf>
    <xf numFmtId="0" fontId="32" fillId="0" borderId="42" xfId="0" applyFont="1" applyFill="1" applyBorder="1" applyAlignment="1">
      <alignment horizontal="center" vertical="center"/>
    </xf>
    <xf numFmtId="0" fontId="32" fillId="29" borderId="42" xfId="0" applyFont="1" applyFill="1" applyBorder="1" applyAlignment="1">
      <alignment horizontal="center" vertical="center"/>
    </xf>
    <xf numFmtId="0" fontId="32" fillId="29" borderId="43" xfId="0" applyFont="1" applyFill="1" applyBorder="1" applyAlignment="1">
      <alignment horizontal="center" vertical="center"/>
    </xf>
    <xf numFmtId="0" fontId="32" fillId="29" borderId="42" xfId="0" applyFont="1" applyFill="1" applyBorder="1" applyAlignment="1">
      <alignment vertical="center"/>
    </xf>
    <xf numFmtId="0" fontId="32" fillId="29" borderId="44" xfId="0" applyFont="1" applyFill="1" applyBorder="1" applyAlignment="1">
      <alignment vertical="center"/>
    </xf>
    <xf numFmtId="0" fontId="32" fillId="29" borderId="45" xfId="0" applyFont="1" applyFill="1" applyBorder="1" applyAlignment="1">
      <alignment vertical="center"/>
    </xf>
    <xf numFmtId="0" fontId="32" fillId="28" borderId="46" xfId="0" applyFont="1" applyFill="1" applyBorder="1" applyAlignment="1">
      <alignment vertical="center"/>
    </xf>
    <xf numFmtId="0" fontId="32" fillId="28" borderId="47" xfId="0" applyFont="1" applyFill="1" applyBorder="1" applyAlignment="1">
      <alignment vertical="center"/>
    </xf>
    <xf numFmtId="0" fontId="32" fillId="29" borderId="42" xfId="0" applyFont="1" applyFill="1" applyBorder="1" applyAlignment="1">
      <alignment horizontal="center" vertical="center" wrapText="1"/>
    </xf>
    <xf numFmtId="0" fontId="32" fillId="30" borderId="48" xfId="0" applyFont="1" applyFill="1" applyBorder="1" applyAlignment="1">
      <alignment horizontal="center" vertical="center" wrapText="1"/>
    </xf>
    <xf numFmtId="0" fontId="32" fillId="31" borderId="0" xfId="0" applyFont="1" applyFill="1" applyBorder="1" applyAlignment="1">
      <alignment horizontal="center" vertical="center" wrapText="1"/>
    </xf>
    <xf numFmtId="0" fontId="32" fillId="31" borderId="47" xfId="0" applyFont="1" applyFill="1" applyBorder="1" applyAlignment="1">
      <alignment horizontal="center" vertical="center" wrapText="1"/>
    </xf>
    <xf numFmtId="0" fontId="32" fillId="32" borderId="49" xfId="0" applyFont="1" applyFill="1" applyBorder="1" applyAlignment="1">
      <alignment horizontal="center" vertical="center" wrapText="1"/>
    </xf>
    <xf numFmtId="0" fontId="32" fillId="32" borderId="50" xfId="0" applyFont="1" applyFill="1" applyBorder="1" applyAlignment="1">
      <alignment horizontal="center" vertical="center" wrapText="1"/>
    </xf>
    <xf numFmtId="0" fontId="32" fillId="32" borderId="51" xfId="0" applyFont="1" applyFill="1" applyBorder="1" applyAlignment="1">
      <alignment horizontal="center" vertical="center"/>
    </xf>
    <xf numFmtId="0" fontId="32" fillId="29" borderId="52" xfId="0" applyFont="1" applyFill="1" applyBorder="1" applyAlignment="1">
      <alignment horizontal="center" vertical="center" wrapText="1"/>
    </xf>
    <xf numFmtId="0" fontId="32" fillId="30" borderId="46" xfId="0" applyFont="1" applyFill="1" applyBorder="1" applyAlignment="1">
      <alignment horizontal="center" vertical="center" wrapText="1"/>
    </xf>
    <xf numFmtId="0" fontId="32" fillId="28" borderId="49" xfId="0" applyFont="1" applyFill="1" applyBorder="1" applyAlignment="1">
      <alignment horizontal="center" vertical="center" wrapText="1"/>
    </xf>
    <xf numFmtId="0" fontId="32" fillId="28" borderId="50" xfId="0" applyFont="1" applyFill="1" applyBorder="1" applyAlignment="1">
      <alignment horizontal="center" vertical="center" wrapText="1"/>
    </xf>
    <xf numFmtId="0" fontId="32" fillId="28" borderId="17" xfId="0" applyFont="1" applyFill="1" applyBorder="1" applyAlignment="1">
      <alignment horizontal="center" vertical="center" wrapText="1"/>
    </xf>
    <xf numFmtId="0" fontId="32" fillId="32" borderId="18" xfId="0" applyFont="1" applyFill="1" applyBorder="1" applyAlignment="1">
      <alignment horizontal="center" vertical="center" wrapText="1"/>
    </xf>
    <xf numFmtId="0" fontId="32" fillId="32" borderId="53" xfId="0" applyFont="1" applyFill="1" applyBorder="1" applyAlignment="1">
      <alignment horizontal="center" vertical="center" wrapText="1"/>
    </xf>
    <xf numFmtId="0" fontId="32" fillId="28" borderId="53" xfId="0" applyFont="1" applyFill="1" applyBorder="1" applyAlignment="1">
      <alignment horizontal="center" vertical="center" wrapText="1"/>
    </xf>
    <xf numFmtId="0" fontId="32" fillId="29" borderId="52" xfId="0" applyFont="1" applyFill="1" applyBorder="1" applyAlignment="1">
      <alignment horizontal="center" vertical="center"/>
    </xf>
    <xf numFmtId="0" fontId="32" fillId="31" borderId="46" xfId="0" applyFont="1" applyFill="1" applyBorder="1" applyAlignment="1">
      <alignment horizontal="center" vertical="center" wrapText="1"/>
    </xf>
    <xf numFmtId="0" fontId="32" fillId="28" borderId="48" xfId="0" applyFont="1" applyFill="1" applyBorder="1" applyAlignment="1">
      <alignment horizontal="center" vertical="center" wrapText="1"/>
    </xf>
    <xf numFmtId="0" fontId="32" fillId="28" borderId="54" xfId="0" applyFont="1" applyFill="1" applyBorder="1" applyAlignment="1">
      <alignment horizontal="center" vertical="center" wrapText="1"/>
    </xf>
    <xf numFmtId="0" fontId="32" fillId="0" borderId="0" xfId="0" applyFont="1" applyAlignment="1">
      <alignment horizontal="center" vertical="center"/>
    </xf>
    <xf numFmtId="0" fontId="32" fillId="32" borderId="55" xfId="0" applyFont="1" applyFill="1" applyBorder="1" applyAlignment="1">
      <alignment horizontal="center" vertical="center" shrinkToFit="1"/>
    </xf>
    <xf numFmtId="0" fontId="32" fillId="32" borderId="56" xfId="0" applyFont="1" applyFill="1" applyBorder="1" applyAlignment="1">
      <alignment horizontal="center" vertical="center" shrinkToFit="1"/>
    </xf>
    <xf numFmtId="0" fontId="32" fillId="29" borderId="55" xfId="0" applyFont="1" applyFill="1" applyBorder="1" applyAlignment="1">
      <alignment horizontal="center" vertical="center" shrinkToFit="1"/>
    </xf>
    <xf numFmtId="0" fontId="32" fillId="30" borderId="48" xfId="0" applyFont="1" applyFill="1" applyBorder="1" applyAlignment="1">
      <alignment horizontal="center" vertical="center" shrinkToFit="1"/>
    </xf>
    <xf numFmtId="0" fontId="32" fillId="31" borderId="0" xfId="0" applyFont="1" applyFill="1" applyBorder="1" applyAlignment="1">
      <alignment horizontal="center" vertical="center" shrinkToFit="1"/>
    </xf>
    <xf numFmtId="0" fontId="32" fillId="31" borderId="57" xfId="0" applyFont="1" applyFill="1" applyBorder="1" applyAlignment="1">
      <alignment horizontal="center" vertical="center" shrinkToFit="1"/>
    </xf>
    <xf numFmtId="0" fontId="32" fillId="32" borderId="58" xfId="0" applyFont="1" applyFill="1" applyBorder="1" applyAlignment="1">
      <alignment horizontal="center" vertical="center" shrinkToFit="1"/>
    </xf>
    <xf numFmtId="0" fontId="32" fillId="32" borderId="59" xfId="0" applyFont="1" applyFill="1" applyBorder="1" applyAlignment="1">
      <alignment horizontal="center" vertical="center" shrinkToFit="1"/>
    </xf>
    <xf numFmtId="0" fontId="32" fillId="32" borderId="40" xfId="0" applyFont="1" applyFill="1" applyBorder="1" applyAlignment="1">
      <alignment horizontal="center" vertical="center" shrinkToFit="1"/>
    </xf>
    <xf numFmtId="0" fontId="32" fillId="29" borderId="58" xfId="0" applyFont="1" applyFill="1" applyBorder="1" applyAlignment="1">
      <alignment horizontal="center" vertical="center" shrinkToFit="1"/>
    </xf>
    <xf numFmtId="0" fontId="32" fillId="30" borderId="59" xfId="0" applyFont="1" applyFill="1" applyBorder="1" applyAlignment="1">
      <alignment horizontal="center" vertical="center" shrinkToFit="1"/>
    </xf>
    <xf numFmtId="0" fontId="32" fillId="28" borderId="58" xfId="0" applyFont="1" applyFill="1" applyBorder="1" applyAlignment="1">
      <alignment horizontal="center" vertical="center" shrinkToFit="1"/>
    </xf>
    <xf numFmtId="0" fontId="32" fillId="28" borderId="59" xfId="0" applyFont="1" applyFill="1" applyBorder="1" applyAlignment="1">
      <alignment horizontal="center" vertical="center" shrinkToFit="1"/>
    </xf>
    <xf numFmtId="0" fontId="32" fillId="28" borderId="60" xfId="0" applyFont="1" applyFill="1" applyBorder="1" applyAlignment="1">
      <alignment horizontal="center" vertical="center" shrinkToFit="1"/>
    </xf>
    <xf numFmtId="0" fontId="32" fillId="28" borderId="56" xfId="0" applyFont="1" applyFill="1" applyBorder="1" applyAlignment="1">
      <alignment horizontal="center" vertical="center" shrinkToFit="1"/>
    </xf>
    <xf numFmtId="0" fontId="32" fillId="31" borderId="59" xfId="0" applyFont="1" applyFill="1" applyBorder="1" applyAlignment="1">
      <alignment horizontal="center" vertical="center" shrinkToFit="1"/>
    </xf>
    <xf numFmtId="0" fontId="32" fillId="28" borderId="57" xfId="0" applyFont="1" applyFill="1" applyBorder="1" applyAlignment="1">
      <alignment horizontal="center" vertical="center" shrinkToFit="1"/>
    </xf>
    <xf numFmtId="0" fontId="32" fillId="32" borderId="61" xfId="0" applyFont="1" applyFill="1" applyBorder="1" applyAlignment="1">
      <alignment horizontal="center" vertical="center" shrinkToFit="1"/>
    </xf>
    <xf numFmtId="0" fontId="32" fillId="0" borderId="0" xfId="0" applyFont="1" applyAlignment="1">
      <alignment horizontal="center" vertical="center" shrinkToFit="1"/>
    </xf>
    <xf numFmtId="0" fontId="27" fillId="0" borderId="0" xfId="0" applyFont="1" applyAlignment="1">
      <alignment vertical="center"/>
    </xf>
    <xf numFmtId="0" fontId="44" fillId="0" borderId="0" xfId="0" applyFont="1" applyAlignment="1">
      <alignment vertical="center"/>
    </xf>
    <xf numFmtId="0" fontId="29" fillId="0" borderId="0" xfId="0" applyFont="1" applyAlignment="1">
      <alignment vertical="center"/>
    </xf>
    <xf numFmtId="38" fontId="47" fillId="30" borderId="63" xfId="34" applyFont="1" applyFill="1" applyBorder="1" applyAlignment="1">
      <alignment vertical="center"/>
    </xf>
    <xf numFmtId="38" fontId="47" fillId="31" borderId="64" xfId="34" applyFont="1" applyFill="1" applyBorder="1" applyAlignment="1">
      <alignment vertical="center"/>
    </xf>
    <xf numFmtId="38" fontId="47" fillId="32" borderId="63" xfId="34" applyFont="1" applyFill="1" applyBorder="1" applyAlignment="1">
      <alignment vertical="center"/>
    </xf>
    <xf numFmtId="180" fontId="47" fillId="32" borderId="63" xfId="34" applyNumberFormat="1" applyFont="1" applyFill="1" applyBorder="1" applyAlignment="1">
      <alignment vertical="center"/>
    </xf>
    <xf numFmtId="180" fontId="47" fillId="28" borderId="65" xfId="34" applyNumberFormat="1" applyFont="1" applyFill="1" applyBorder="1" applyAlignment="1">
      <alignment vertical="center"/>
    </xf>
    <xf numFmtId="38" fontId="47" fillId="28" borderId="63" xfId="34" applyFont="1" applyFill="1" applyBorder="1" applyAlignment="1">
      <alignment vertical="center"/>
    </xf>
    <xf numFmtId="180" fontId="47" fillId="32" borderId="66" xfId="34" applyNumberFormat="1" applyFont="1" applyFill="1" applyBorder="1" applyAlignment="1">
      <alignment vertical="center"/>
    </xf>
    <xf numFmtId="38" fontId="47" fillId="28" borderId="65" xfId="34" applyFont="1" applyFill="1" applyBorder="1" applyAlignment="1">
      <alignment vertical="center"/>
    </xf>
    <xf numFmtId="38" fontId="47" fillId="28" borderId="66" xfId="34" applyFont="1" applyFill="1" applyBorder="1" applyAlignment="1">
      <alignment vertical="center"/>
    </xf>
    <xf numFmtId="38" fontId="47" fillId="29" borderId="65" xfId="0" applyNumberFormat="1" applyFont="1" applyFill="1" applyBorder="1" applyAlignment="1">
      <alignment vertical="center"/>
    </xf>
    <xf numFmtId="38" fontId="47" fillId="30" borderId="63" xfId="0" applyNumberFormat="1" applyFont="1" applyFill="1" applyBorder="1" applyAlignment="1">
      <alignment vertical="center"/>
    </xf>
    <xf numFmtId="38" fontId="47" fillId="31" borderId="63" xfId="0" applyNumberFormat="1" applyFont="1" applyFill="1" applyBorder="1" applyAlignment="1">
      <alignment vertical="center"/>
    </xf>
    <xf numFmtId="38" fontId="47" fillId="28" borderId="63" xfId="0" applyNumberFormat="1" applyFont="1" applyFill="1" applyBorder="1" applyAlignment="1">
      <alignment vertical="center"/>
    </xf>
    <xf numFmtId="38" fontId="47" fillId="29" borderId="67" xfId="34" applyFont="1" applyFill="1" applyBorder="1" applyAlignment="1">
      <alignment vertical="center"/>
    </xf>
    <xf numFmtId="38" fontId="47" fillId="30" borderId="68" xfId="34" applyFont="1" applyFill="1" applyBorder="1" applyAlignment="1">
      <alignment vertical="center"/>
    </xf>
    <xf numFmtId="38" fontId="47" fillId="31" borderId="69" xfId="34" applyFont="1" applyFill="1" applyBorder="1" applyAlignment="1">
      <alignment vertical="center"/>
    </xf>
    <xf numFmtId="38" fontId="47" fillId="32" borderId="68" xfId="34" applyFont="1" applyFill="1" applyBorder="1" applyAlignment="1">
      <alignment vertical="center"/>
    </xf>
    <xf numFmtId="180" fontId="47" fillId="32" borderId="68" xfId="34" applyNumberFormat="1" applyFont="1" applyFill="1" applyBorder="1" applyAlignment="1">
      <alignment vertical="center"/>
    </xf>
    <xf numFmtId="38" fontId="47" fillId="29" borderId="70" xfId="34" applyFont="1" applyFill="1" applyBorder="1" applyAlignment="1">
      <alignment vertical="center"/>
    </xf>
    <xf numFmtId="180" fontId="47" fillId="28" borderId="70" xfId="34" applyNumberFormat="1" applyFont="1" applyFill="1" applyBorder="1" applyAlignment="1">
      <alignment vertical="center"/>
    </xf>
    <xf numFmtId="38" fontId="47" fillId="28" borderId="68" xfId="34" applyFont="1" applyFill="1" applyBorder="1" applyAlignment="1">
      <alignment vertical="center"/>
    </xf>
    <xf numFmtId="180" fontId="47" fillId="28" borderId="71" xfId="34" applyNumberFormat="1" applyFont="1" applyFill="1" applyBorder="1" applyAlignment="1">
      <alignment vertical="center"/>
    </xf>
    <xf numFmtId="38" fontId="47" fillId="28" borderId="71" xfId="34" applyFont="1" applyFill="1" applyBorder="1" applyAlignment="1">
      <alignment vertical="center"/>
    </xf>
    <xf numFmtId="180" fontId="47" fillId="32" borderId="72" xfId="34" applyNumberFormat="1" applyFont="1" applyFill="1" applyBorder="1" applyAlignment="1">
      <alignment vertical="center"/>
    </xf>
    <xf numFmtId="38" fontId="47" fillId="28" borderId="70" xfId="34" applyFont="1" applyFill="1" applyBorder="1" applyAlignment="1">
      <alignment vertical="center"/>
    </xf>
    <xf numFmtId="38" fontId="47" fillId="28" borderId="72" xfId="34" applyFont="1" applyFill="1" applyBorder="1" applyAlignment="1">
      <alignment vertical="center"/>
    </xf>
    <xf numFmtId="38" fontId="47" fillId="31" borderId="68" xfId="34" applyFont="1" applyFill="1" applyBorder="1" applyAlignment="1">
      <alignment vertical="center"/>
    </xf>
    <xf numFmtId="38" fontId="47" fillId="28" borderId="69" xfId="34" applyFont="1" applyFill="1" applyBorder="1" applyAlignment="1">
      <alignment vertical="center"/>
    </xf>
    <xf numFmtId="38" fontId="47" fillId="30" borderId="73" xfId="34" applyFont="1" applyFill="1" applyBorder="1" applyAlignment="1">
      <alignment vertical="center"/>
    </xf>
    <xf numFmtId="38" fontId="47" fillId="31" borderId="74" xfId="34" applyFont="1" applyFill="1" applyBorder="1" applyAlignment="1">
      <alignment vertical="center"/>
    </xf>
    <xf numFmtId="38" fontId="47" fillId="32" borderId="75" xfId="34" applyFont="1" applyFill="1" applyBorder="1" applyAlignment="1">
      <alignment vertical="center"/>
    </xf>
    <xf numFmtId="38" fontId="47" fillId="32" borderId="73" xfId="34" applyFont="1" applyFill="1" applyBorder="1" applyAlignment="1">
      <alignment vertical="center"/>
    </xf>
    <xf numFmtId="38" fontId="47" fillId="29" borderId="76" xfId="34" applyFont="1" applyFill="1" applyBorder="1" applyAlignment="1">
      <alignment vertical="center"/>
    </xf>
    <xf numFmtId="38" fontId="47" fillId="28" borderId="73" xfId="34" applyFont="1" applyFill="1" applyBorder="1" applyAlignment="1">
      <alignment vertical="center"/>
    </xf>
    <xf numFmtId="179" fontId="47" fillId="32" borderId="73" xfId="0" applyNumberFormat="1" applyFont="1" applyFill="1" applyBorder="1" applyAlignment="1">
      <alignment vertical="center"/>
    </xf>
    <xf numFmtId="0" fontId="31" fillId="27" borderId="0" xfId="0" applyFont="1" applyFill="1" applyBorder="1" applyAlignment="1">
      <alignment vertical="center"/>
    </xf>
    <xf numFmtId="0" fontId="31" fillId="0" borderId="77" xfId="0" applyFont="1" applyFill="1" applyBorder="1" applyAlignment="1">
      <alignment vertical="center"/>
    </xf>
    <xf numFmtId="0" fontId="31" fillId="0" borderId="22" xfId="0" applyFont="1" applyFill="1" applyBorder="1" applyAlignment="1">
      <alignment vertical="center"/>
    </xf>
    <xf numFmtId="0" fontId="31" fillId="27" borderId="19" xfId="0" applyFont="1" applyFill="1" applyBorder="1" applyAlignment="1">
      <alignment vertical="center"/>
    </xf>
    <xf numFmtId="0" fontId="31" fillId="0" borderId="78" xfId="0" applyFont="1" applyFill="1" applyBorder="1" applyAlignment="1">
      <alignment vertical="center"/>
    </xf>
    <xf numFmtId="0" fontId="31" fillId="0" borderId="79" xfId="0" applyFont="1" applyFill="1" applyBorder="1" applyAlignment="1">
      <alignment vertical="center"/>
    </xf>
    <xf numFmtId="0" fontId="31" fillId="0" borderId="80" xfId="0" applyFont="1" applyFill="1" applyBorder="1" applyAlignment="1">
      <alignment vertical="center"/>
    </xf>
    <xf numFmtId="0" fontId="31" fillId="0" borderId="81" xfId="0" applyFont="1" applyFill="1" applyBorder="1" applyAlignment="1">
      <alignment vertical="center"/>
    </xf>
    <xf numFmtId="0" fontId="31" fillId="0" borderId="82" xfId="0" applyFont="1" applyFill="1" applyBorder="1" applyAlignment="1">
      <alignment vertical="center"/>
    </xf>
    <xf numFmtId="0" fontId="31" fillId="0" borderId="83" xfId="0" applyFont="1" applyFill="1" applyBorder="1" applyAlignment="1">
      <alignment vertical="center"/>
    </xf>
    <xf numFmtId="0" fontId="31" fillId="0" borderId="84" xfId="0" applyFont="1" applyFill="1" applyBorder="1" applyAlignment="1">
      <alignment vertical="center"/>
    </xf>
    <xf numFmtId="38" fontId="46" fillId="0" borderId="85" xfId="34" applyFont="1" applyBorder="1" applyAlignment="1" applyProtection="1">
      <alignment vertical="center"/>
      <protection locked="0"/>
    </xf>
    <xf numFmtId="0" fontId="49" fillId="33" borderId="86" xfId="0" applyFont="1" applyFill="1" applyBorder="1" applyAlignment="1">
      <alignment horizontal="center" vertical="center" shrinkToFit="1"/>
    </xf>
    <xf numFmtId="0" fontId="48" fillId="33" borderId="87" xfId="0" applyFont="1" applyFill="1" applyBorder="1" applyAlignment="1">
      <alignment horizontal="center" vertical="center"/>
    </xf>
    <xf numFmtId="0" fontId="51" fillId="0" borderId="0" xfId="0" applyFont="1" applyAlignment="1">
      <alignment horizontal="center" vertical="center"/>
    </xf>
    <xf numFmtId="0" fontId="52" fillId="0" borderId="0" xfId="0" applyFont="1" applyAlignment="1"/>
    <xf numFmtId="0" fontId="55" fillId="0" borderId="0" xfId="0" applyFont="1" applyFill="1"/>
    <xf numFmtId="179" fontId="56" fillId="30" borderId="68" xfId="0" applyNumberFormat="1" applyFont="1" applyFill="1" applyBorder="1" applyAlignment="1">
      <alignment vertical="center"/>
    </xf>
    <xf numFmtId="0" fontId="53" fillId="0" borderId="0" xfId="0" applyFont="1" applyAlignment="1">
      <alignment vertical="center"/>
    </xf>
    <xf numFmtId="0" fontId="0" fillId="0" borderId="0" xfId="0" applyFont="1" applyAlignment="1">
      <alignment vertical="center"/>
    </xf>
    <xf numFmtId="0" fontId="32" fillId="37" borderId="69" xfId="0" applyFont="1" applyFill="1" applyBorder="1" applyAlignment="1">
      <alignment vertical="center" shrinkToFit="1"/>
    </xf>
    <xf numFmtId="179" fontId="56" fillId="32" borderId="99" xfId="0" applyNumberFormat="1" applyFont="1" applyFill="1" applyBorder="1" applyAlignment="1">
      <alignment vertical="center"/>
    </xf>
    <xf numFmtId="0" fontId="32" fillId="37" borderId="71" xfId="0" applyFont="1" applyFill="1" applyBorder="1" applyAlignment="1">
      <alignment horizontal="right"/>
    </xf>
    <xf numFmtId="38" fontId="38" fillId="0" borderId="159" xfId="0" applyNumberFormat="1" applyFont="1" applyBorder="1" applyAlignment="1">
      <alignment vertical="center"/>
    </xf>
    <xf numFmtId="38" fontId="38" fillId="37" borderId="160" xfId="0" applyNumberFormat="1" applyFont="1" applyFill="1" applyBorder="1" applyAlignment="1">
      <alignment vertical="center"/>
    </xf>
    <xf numFmtId="38" fontId="57" fillId="38" borderId="161" xfId="0" applyNumberFormat="1" applyFont="1" applyFill="1" applyBorder="1" applyAlignment="1">
      <alignment vertical="center"/>
    </xf>
    <xf numFmtId="179" fontId="56" fillId="30" borderId="162" xfId="0" applyNumberFormat="1" applyFont="1" applyFill="1" applyBorder="1" applyAlignment="1">
      <alignment vertical="center"/>
    </xf>
    <xf numFmtId="38" fontId="47" fillId="30" borderId="163" xfId="34" applyFont="1" applyFill="1" applyBorder="1" applyAlignment="1">
      <alignment vertical="center"/>
    </xf>
    <xf numFmtId="38" fontId="47" fillId="32" borderId="103" xfId="34" applyFont="1" applyFill="1" applyBorder="1" applyAlignment="1">
      <alignment vertical="center"/>
    </xf>
    <xf numFmtId="180" fontId="47" fillId="32" borderId="101" xfId="34" applyNumberFormat="1" applyFont="1" applyFill="1" applyBorder="1" applyAlignment="1">
      <alignment vertical="center"/>
    </xf>
    <xf numFmtId="38" fontId="47" fillId="32" borderId="74" xfId="34" applyFont="1" applyFill="1" applyBorder="1" applyAlignment="1">
      <alignment vertical="center"/>
    </xf>
    <xf numFmtId="38" fontId="47" fillId="32" borderId="69" xfId="34" applyFont="1" applyFill="1" applyBorder="1" applyAlignment="1">
      <alignment vertical="center"/>
    </xf>
    <xf numFmtId="180" fontId="47" fillId="28" borderId="75" xfId="34" applyNumberFormat="1" applyFont="1" applyFill="1" applyBorder="1" applyAlignment="1">
      <alignment vertical="center"/>
    </xf>
    <xf numFmtId="180" fontId="47" fillId="28" borderId="104" xfId="34" applyNumberFormat="1" applyFont="1" applyFill="1" applyBorder="1" applyAlignment="1">
      <alignment vertical="center"/>
    </xf>
    <xf numFmtId="179" fontId="47" fillId="32" borderId="102" xfId="0" applyNumberFormat="1" applyFont="1" applyFill="1" applyBorder="1" applyAlignment="1">
      <alignment vertical="center"/>
    </xf>
    <xf numFmtId="179" fontId="47" fillId="32" borderId="71" xfId="0" applyNumberFormat="1" applyFont="1" applyFill="1" applyBorder="1" applyAlignment="1">
      <alignment vertical="center"/>
    </xf>
    <xf numFmtId="180" fontId="47" fillId="32" borderId="105" xfId="34" applyNumberFormat="1" applyFont="1" applyFill="1" applyBorder="1" applyAlignment="1">
      <alignment vertical="center"/>
    </xf>
    <xf numFmtId="38" fontId="47" fillId="29" borderId="71" xfId="34" applyFont="1" applyFill="1" applyBorder="1" applyAlignment="1">
      <alignment vertical="center"/>
    </xf>
    <xf numFmtId="38" fontId="47" fillId="32" borderId="64" xfId="34" applyFont="1" applyFill="1" applyBorder="1" applyAlignment="1">
      <alignment vertical="center"/>
    </xf>
    <xf numFmtId="38" fontId="47" fillId="28" borderId="76" xfId="34" applyFont="1" applyFill="1" applyBorder="1" applyAlignment="1">
      <alignment vertical="center"/>
    </xf>
    <xf numFmtId="38" fontId="47" fillId="28" borderId="106" xfId="34" applyFont="1" applyFill="1" applyBorder="1" applyAlignment="1">
      <alignment vertical="center"/>
    </xf>
    <xf numFmtId="38" fontId="47" fillId="31" borderId="73" xfId="34" applyFont="1" applyFill="1" applyBorder="1" applyAlignment="1">
      <alignment vertical="center"/>
    </xf>
    <xf numFmtId="38" fontId="47" fillId="28" borderId="74" xfId="34" applyFont="1" applyFill="1" applyBorder="1" applyAlignment="1">
      <alignment vertical="center"/>
    </xf>
    <xf numFmtId="0" fontId="0" fillId="0" borderId="10" xfId="0" applyFill="1" applyBorder="1" applyAlignment="1">
      <alignment horizontal="center" vertical="center"/>
    </xf>
    <xf numFmtId="0" fontId="32" fillId="37" borderId="99" xfId="0" applyFont="1" applyFill="1" applyBorder="1" applyAlignment="1">
      <alignment horizontal="right"/>
    </xf>
    <xf numFmtId="0" fontId="32" fillId="37" borderId="164" xfId="0" applyFont="1" applyFill="1" applyBorder="1" applyAlignment="1">
      <alignment vertical="center" shrinkToFit="1"/>
    </xf>
    <xf numFmtId="49" fontId="58" fillId="0" borderId="0" xfId="52" applyNumberFormat="1" applyFont="1" applyFill="1">
      <alignment vertical="center"/>
    </xf>
    <xf numFmtId="177" fontId="60" fillId="0" borderId="0" xfId="52" applyNumberFormat="1" applyFont="1" applyFill="1" applyAlignment="1">
      <alignment vertical="center" shrinkToFit="1"/>
    </xf>
    <xf numFmtId="177" fontId="58" fillId="0" borderId="0" xfId="52" applyNumberFormat="1" applyFont="1" applyFill="1">
      <alignment vertical="center"/>
    </xf>
    <xf numFmtId="182" fontId="58" fillId="0" borderId="0" xfId="52" applyNumberFormat="1" applyFont="1" applyFill="1">
      <alignment vertical="center"/>
    </xf>
    <xf numFmtId="177" fontId="58" fillId="0" borderId="0" xfId="52" applyNumberFormat="1" applyFont="1" applyFill="1" applyAlignment="1">
      <alignment vertical="center"/>
    </xf>
    <xf numFmtId="49" fontId="60" fillId="0" borderId="88" xfId="52" applyNumberFormat="1" applyFont="1" applyFill="1" applyBorder="1" applyAlignment="1">
      <alignment vertical="center"/>
    </xf>
    <xf numFmtId="49" fontId="60" fillId="0" borderId="19" xfId="52" applyNumberFormat="1" applyFont="1" applyFill="1" applyBorder="1" applyAlignment="1">
      <alignment vertical="center" shrinkToFit="1"/>
    </xf>
    <xf numFmtId="49" fontId="58" fillId="0" borderId="88" xfId="52" applyNumberFormat="1" applyFont="1" applyFill="1" applyBorder="1" applyAlignment="1">
      <alignment vertical="center"/>
    </xf>
    <xf numFmtId="49" fontId="58" fillId="0" borderId="19" xfId="52" applyNumberFormat="1" applyFont="1" applyFill="1" applyBorder="1" applyAlignment="1">
      <alignment vertical="center"/>
    </xf>
    <xf numFmtId="49" fontId="58" fillId="0" borderId="46" xfId="52" applyNumberFormat="1" applyFont="1" applyFill="1" applyBorder="1" applyAlignment="1">
      <alignment vertical="center"/>
    </xf>
    <xf numFmtId="49" fontId="58" fillId="0" borderId="0" xfId="52" applyNumberFormat="1" applyFont="1" applyFill="1" applyAlignment="1">
      <alignment vertical="center"/>
    </xf>
    <xf numFmtId="49" fontId="60" fillId="0" borderId="28" xfId="52" applyNumberFormat="1" applyFont="1" applyFill="1" applyBorder="1" applyAlignment="1">
      <alignment vertical="top"/>
    </xf>
    <xf numFmtId="177" fontId="60" fillId="0" borderId="29" xfId="52" applyNumberFormat="1" applyFont="1" applyFill="1" applyBorder="1" applyAlignment="1">
      <alignment vertical="center" shrinkToFit="1"/>
    </xf>
    <xf numFmtId="177" fontId="60" fillId="0" borderId="28" xfId="52" applyNumberFormat="1" applyFont="1" applyFill="1" applyBorder="1" applyAlignment="1">
      <alignment vertical="center" wrapText="1"/>
    </xf>
    <xf numFmtId="177" fontId="60" fillId="0" borderId="29" xfId="52" applyNumberFormat="1" applyFont="1" applyFill="1" applyBorder="1" applyAlignment="1">
      <alignment vertical="center" wrapText="1"/>
    </xf>
    <xf numFmtId="177" fontId="60" fillId="0" borderId="90" xfId="52" applyNumberFormat="1" applyFont="1" applyFill="1" applyBorder="1" applyAlignment="1">
      <alignment vertical="center" wrapText="1"/>
    </xf>
    <xf numFmtId="182" fontId="60" fillId="0" borderId="29" xfId="52" applyNumberFormat="1" applyFont="1" applyFill="1" applyBorder="1" applyAlignment="1">
      <alignment vertical="center" wrapText="1"/>
    </xf>
    <xf numFmtId="182" fontId="60" fillId="0" borderId="90" xfId="52" applyNumberFormat="1" applyFont="1" applyFill="1" applyBorder="1" applyAlignment="1">
      <alignment vertical="center" wrapText="1"/>
    </xf>
    <xf numFmtId="177" fontId="60" fillId="0" borderId="0" xfId="52" applyNumberFormat="1" applyFont="1" applyFill="1" applyAlignment="1">
      <alignment vertical="center" wrapText="1"/>
    </xf>
    <xf numFmtId="177" fontId="58" fillId="0" borderId="88" xfId="52" applyNumberFormat="1" applyFont="1" applyFill="1" applyBorder="1">
      <alignment vertical="center"/>
    </xf>
    <xf numFmtId="177" fontId="60" fillId="0" borderId="19" xfId="52" applyNumberFormat="1" applyFont="1" applyFill="1" applyBorder="1" applyAlignment="1">
      <alignment vertical="center" shrinkToFit="1"/>
    </xf>
    <xf numFmtId="177" fontId="58" fillId="0" borderId="27" xfId="52" applyNumberFormat="1" applyFont="1" applyFill="1" applyBorder="1" applyAlignment="1">
      <alignment vertical="center" shrinkToFit="1"/>
    </xf>
    <xf numFmtId="177" fontId="58" fillId="0" borderId="0" xfId="52" applyNumberFormat="1" applyFont="1" applyFill="1" applyBorder="1" applyAlignment="1">
      <alignment vertical="center" shrinkToFit="1"/>
    </xf>
    <xf numFmtId="177" fontId="58" fillId="0" borderId="48" xfId="52" applyNumberFormat="1" applyFont="1" applyFill="1" applyBorder="1" applyAlignment="1">
      <alignment vertical="center" shrinkToFit="1"/>
    </xf>
    <xf numFmtId="177" fontId="58" fillId="0" borderId="27" xfId="52" applyNumberFormat="1" applyFont="1" applyFill="1" applyBorder="1">
      <alignment vertical="center"/>
    </xf>
    <xf numFmtId="177" fontId="60" fillId="0" borderId="0" xfId="52" applyNumberFormat="1" applyFont="1" applyFill="1" applyBorder="1" applyAlignment="1">
      <alignment vertical="center" shrinkToFit="1"/>
    </xf>
    <xf numFmtId="177" fontId="58" fillId="0" borderId="91" xfId="52" applyNumberFormat="1" applyFont="1" applyFill="1" applyBorder="1">
      <alignment vertical="center"/>
    </xf>
    <xf numFmtId="177" fontId="60" fillId="0" borderId="43" xfId="52" applyNumberFormat="1" applyFont="1" applyFill="1" applyBorder="1" applyAlignment="1">
      <alignment vertical="center" shrinkToFit="1"/>
    </xf>
    <xf numFmtId="177" fontId="58" fillId="0" borderId="91" xfId="52" applyNumberFormat="1" applyFont="1" applyFill="1" applyBorder="1" applyAlignment="1">
      <alignment vertical="center" shrinkToFit="1"/>
    </xf>
    <xf numFmtId="177" fontId="58" fillId="0" borderId="43" xfId="52" applyNumberFormat="1" applyFont="1" applyFill="1" applyBorder="1" applyAlignment="1">
      <alignment vertical="center" shrinkToFit="1"/>
    </xf>
    <xf numFmtId="177" fontId="58" fillId="0" borderId="10" xfId="52" applyNumberFormat="1" applyFont="1" applyFill="1" applyBorder="1" applyAlignment="1">
      <alignment vertical="center" shrinkToFit="1"/>
    </xf>
    <xf numFmtId="177" fontId="58" fillId="0" borderId="0" xfId="52" applyNumberFormat="1" applyFont="1" applyFill="1" applyAlignment="1">
      <alignment vertical="center" shrinkToFit="1"/>
    </xf>
    <xf numFmtId="177" fontId="60" fillId="0" borderId="24" xfId="52" applyNumberFormat="1" applyFont="1" applyFill="1" applyBorder="1" applyAlignment="1">
      <alignment vertical="center" shrinkToFit="1"/>
    </xf>
    <xf numFmtId="177" fontId="58" fillId="0" borderId="88" xfId="52" applyNumberFormat="1" applyFont="1" applyFill="1" applyBorder="1" applyAlignment="1">
      <alignment vertical="center" shrinkToFit="1"/>
    </xf>
    <xf numFmtId="177" fontId="58" fillId="0" borderId="19" xfId="52" applyNumberFormat="1" applyFont="1" applyFill="1" applyBorder="1" applyAlignment="1">
      <alignment vertical="center" shrinkToFit="1"/>
    </xf>
    <xf numFmtId="177" fontId="58" fillId="0" borderId="46" xfId="52" applyNumberFormat="1" applyFont="1" applyFill="1" applyBorder="1" applyAlignment="1">
      <alignment vertical="center" shrinkToFit="1"/>
    </xf>
    <xf numFmtId="177" fontId="58" fillId="0" borderId="0" xfId="52" applyNumberFormat="1" applyFont="1" applyFill="1" applyAlignment="1">
      <alignment horizontal="center" vertical="center" shrinkToFit="1"/>
    </xf>
    <xf numFmtId="177" fontId="60" fillId="0" borderId="0" xfId="52" applyNumberFormat="1" applyFont="1" applyFill="1">
      <alignment vertical="center"/>
    </xf>
    <xf numFmtId="177" fontId="60" fillId="0" borderId="15" xfId="52" applyNumberFormat="1" applyFont="1" applyFill="1" applyBorder="1" applyAlignment="1">
      <alignment vertical="center" shrinkToFit="1"/>
    </xf>
    <xf numFmtId="177" fontId="58" fillId="0" borderId="28" xfId="52" applyNumberFormat="1" applyFont="1" applyFill="1" applyBorder="1" applyAlignment="1">
      <alignment vertical="center" shrinkToFit="1"/>
    </xf>
    <xf numFmtId="177" fontId="60" fillId="0" borderId="89" xfId="52" applyNumberFormat="1" applyFont="1" applyFill="1" applyBorder="1" applyAlignment="1">
      <alignment vertical="center" shrinkToFit="1"/>
    </xf>
    <xf numFmtId="177" fontId="58" fillId="0" borderId="29" xfId="52" applyNumberFormat="1" applyFont="1" applyFill="1" applyBorder="1" applyAlignment="1">
      <alignment vertical="center" shrinkToFit="1"/>
    </xf>
    <xf numFmtId="177" fontId="58" fillId="0" borderId="90" xfId="52" applyNumberFormat="1" applyFont="1" applyFill="1" applyBorder="1" applyAlignment="1">
      <alignment vertical="center" shrinkToFit="1"/>
    </xf>
    <xf numFmtId="177" fontId="60" fillId="0" borderId="45" xfId="52" applyNumberFormat="1" applyFont="1" applyFill="1" applyBorder="1" applyAlignment="1">
      <alignment vertical="center" shrinkToFit="1"/>
    </xf>
    <xf numFmtId="177" fontId="58" fillId="0" borderId="0" xfId="53" applyNumberFormat="1" applyFont="1" applyFill="1" applyBorder="1"/>
    <xf numFmtId="49" fontId="60" fillId="0" borderId="24" xfId="52" applyNumberFormat="1" applyFont="1" applyFill="1" applyBorder="1" applyAlignment="1">
      <alignment vertical="center" shrinkToFit="1"/>
    </xf>
    <xf numFmtId="49" fontId="58" fillId="0" borderId="24" xfId="52" applyNumberFormat="1" applyFont="1" applyFill="1" applyBorder="1" applyAlignment="1">
      <alignment vertical="center"/>
    </xf>
    <xf numFmtId="177" fontId="60" fillId="0" borderId="89" xfId="52" applyNumberFormat="1" applyFont="1" applyFill="1" applyBorder="1" applyAlignment="1">
      <alignment vertical="center" wrapText="1"/>
    </xf>
    <xf numFmtId="183" fontId="58" fillId="0" borderId="88" xfId="52" applyNumberFormat="1" applyFont="1" applyFill="1" applyBorder="1">
      <alignment vertical="center"/>
    </xf>
    <xf numFmtId="183" fontId="60" fillId="0" borderId="24" xfId="52" applyNumberFormat="1" applyFont="1" applyFill="1" applyBorder="1" applyAlignment="1">
      <alignment vertical="center" shrinkToFit="1"/>
    </xf>
    <xf numFmtId="183" fontId="58" fillId="0" borderId="27" xfId="52" applyNumberFormat="1" applyFont="1" applyFill="1" applyBorder="1" applyAlignment="1">
      <alignment vertical="center" shrinkToFit="1"/>
    </xf>
    <xf numFmtId="183" fontId="58" fillId="0" borderId="0" xfId="52" applyNumberFormat="1" applyFont="1" applyFill="1" applyBorder="1" applyAlignment="1">
      <alignment vertical="center" shrinkToFit="1"/>
    </xf>
    <xf numFmtId="183" fontId="58" fillId="0" borderId="15" xfId="52" applyNumberFormat="1" applyFont="1" applyFill="1" applyBorder="1" applyAlignment="1">
      <alignment vertical="center" shrinkToFit="1"/>
    </xf>
    <xf numFmtId="183" fontId="58" fillId="0" borderId="0" xfId="52" applyNumberFormat="1" applyFont="1" applyFill="1">
      <alignment vertical="center"/>
    </xf>
    <xf numFmtId="183" fontId="58" fillId="0" borderId="27" xfId="52" applyNumberFormat="1" applyFont="1" applyFill="1" applyBorder="1">
      <alignment vertical="center"/>
    </xf>
    <xf numFmtId="183" fontId="60" fillId="0" borderId="15" xfId="52" applyNumberFormat="1" applyFont="1" applyFill="1" applyBorder="1" applyAlignment="1">
      <alignment vertical="center" shrinkToFit="1"/>
    </xf>
    <xf numFmtId="183" fontId="58" fillId="0" borderId="91" xfId="52" applyNumberFormat="1" applyFont="1" applyFill="1" applyBorder="1">
      <alignment vertical="center"/>
    </xf>
    <xf numFmtId="183" fontId="60" fillId="0" borderId="45" xfId="52" applyNumberFormat="1" applyFont="1" applyFill="1" applyBorder="1" applyAlignment="1">
      <alignment vertical="center" shrinkToFit="1"/>
    </xf>
    <xf numFmtId="183" fontId="58" fillId="0" borderId="91" xfId="52" applyNumberFormat="1" applyFont="1" applyFill="1" applyBorder="1" applyAlignment="1">
      <alignment vertical="center" shrinkToFit="1"/>
    </xf>
    <xf numFmtId="183" fontId="58" fillId="0" borderId="43" xfId="52" applyNumberFormat="1" applyFont="1" applyFill="1" applyBorder="1" applyAlignment="1">
      <alignment vertical="center" shrinkToFit="1"/>
    </xf>
    <xf numFmtId="183" fontId="58" fillId="0" borderId="45" xfId="52" applyNumberFormat="1" applyFont="1" applyFill="1" applyBorder="1" applyAlignment="1">
      <alignment vertical="center" shrinkToFit="1"/>
    </xf>
    <xf numFmtId="183" fontId="58" fillId="0" borderId="88" xfId="52" applyNumberFormat="1" applyFont="1" applyFill="1" applyBorder="1" applyAlignment="1">
      <alignment vertical="center" shrinkToFit="1"/>
    </xf>
    <xf numFmtId="183" fontId="58" fillId="0" borderId="19" xfId="52" applyNumberFormat="1" applyFont="1" applyFill="1" applyBorder="1" applyAlignment="1">
      <alignment vertical="center" shrinkToFit="1"/>
    </xf>
    <xf numFmtId="183" fontId="58" fillId="0" borderId="24" xfId="52" applyNumberFormat="1" applyFont="1" applyFill="1" applyBorder="1" applyAlignment="1">
      <alignment vertical="center" shrinkToFit="1"/>
    </xf>
    <xf numFmtId="183" fontId="60" fillId="0" borderId="15" xfId="52" applyNumberFormat="1" applyFont="1" applyFill="1" applyBorder="1">
      <alignment vertical="center"/>
    </xf>
    <xf numFmtId="183" fontId="58" fillId="0" borderId="28" xfId="52" applyNumberFormat="1" applyFont="1" applyFill="1" applyBorder="1" applyAlignment="1">
      <alignment vertical="center" shrinkToFit="1"/>
    </xf>
    <xf numFmtId="183" fontId="60" fillId="0" borderId="89" xfId="52" applyNumberFormat="1" applyFont="1" applyFill="1" applyBorder="1" applyAlignment="1">
      <alignment vertical="center" shrinkToFit="1"/>
    </xf>
    <xf numFmtId="183" fontId="58" fillId="0" borderId="29" xfId="52" applyNumberFormat="1" applyFont="1" applyFill="1" applyBorder="1" applyAlignment="1">
      <alignment vertical="center" shrinkToFit="1"/>
    </xf>
    <xf numFmtId="183" fontId="58" fillId="0" borderId="89" xfId="52" applyNumberFormat="1" applyFont="1" applyFill="1" applyBorder="1" applyAlignment="1">
      <alignment vertical="center" shrinkToFit="1"/>
    </xf>
    <xf numFmtId="183" fontId="58" fillId="0" borderId="0" xfId="52" applyNumberFormat="1" applyFont="1" applyFill="1" applyAlignment="1">
      <alignment vertical="center" shrinkToFit="1"/>
    </xf>
    <xf numFmtId="179" fontId="57" fillId="31" borderId="68" xfId="0" applyNumberFormat="1" applyFont="1" applyFill="1" applyBorder="1" applyAlignment="1">
      <alignment vertical="center"/>
    </xf>
    <xf numFmtId="179" fontId="57" fillId="31" borderId="101" xfId="0" applyNumberFormat="1" applyFont="1" applyFill="1" applyBorder="1" applyAlignment="1">
      <alignment vertical="center"/>
    </xf>
    <xf numFmtId="38" fontId="47" fillId="32" borderId="72" xfId="34" applyFont="1" applyFill="1" applyBorder="1" applyAlignment="1">
      <alignment vertical="center"/>
    </xf>
    <xf numFmtId="184" fontId="58" fillId="0" borderId="0" xfId="52" applyNumberFormat="1" applyFont="1" applyFill="1" applyAlignment="1">
      <alignment vertical="center" shrinkToFit="1"/>
    </xf>
    <xf numFmtId="184" fontId="58" fillId="0" borderId="46" xfId="52" applyNumberFormat="1" applyFont="1" applyFill="1" applyBorder="1" applyAlignment="1">
      <alignment vertical="center" shrinkToFit="1"/>
    </xf>
    <xf numFmtId="184" fontId="60" fillId="0" borderId="48" xfId="52" applyNumberFormat="1" applyFont="1" applyFill="1" applyBorder="1" applyAlignment="1">
      <alignment vertical="center" shrinkToFit="1"/>
    </xf>
    <xf numFmtId="183" fontId="58" fillId="0" borderId="48" xfId="52" applyNumberFormat="1" applyFont="1" applyFill="1" applyBorder="1" applyAlignment="1">
      <alignment vertical="center" shrinkToFit="1"/>
    </xf>
    <xf numFmtId="183" fontId="58" fillId="0" borderId="48" xfId="53" applyNumberFormat="1" applyFont="1" applyFill="1" applyBorder="1" applyAlignment="1">
      <alignment vertical="center" shrinkToFit="1"/>
    </xf>
    <xf numFmtId="183" fontId="58" fillId="0" borderId="90" xfId="52" applyNumberFormat="1" applyFont="1" applyFill="1" applyBorder="1" applyAlignment="1">
      <alignment vertical="center" shrinkToFit="1"/>
    </xf>
    <xf numFmtId="183" fontId="60" fillId="0" borderId="43" xfId="52" applyNumberFormat="1" applyFont="1" applyFill="1" applyBorder="1" applyAlignment="1">
      <alignment vertical="center" shrinkToFit="1"/>
    </xf>
    <xf numFmtId="183" fontId="58" fillId="0" borderId="43" xfId="52" applyNumberFormat="1" applyFont="1" applyFill="1" applyBorder="1">
      <alignment vertical="center"/>
    </xf>
    <xf numFmtId="183" fontId="58" fillId="0" borderId="28" xfId="52" applyNumberFormat="1" applyFont="1" applyFill="1" applyBorder="1">
      <alignment vertical="center"/>
    </xf>
    <xf numFmtId="183" fontId="60" fillId="0" borderId="29" xfId="52" applyNumberFormat="1" applyFont="1" applyFill="1" applyBorder="1">
      <alignment vertical="center"/>
    </xf>
    <xf numFmtId="183" fontId="58" fillId="0" borderId="29" xfId="52" applyNumberFormat="1" applyFont="1" applyFill="1" applyBorder="1">
      <alignment vertical="center"/>
    </xf>
    <xf numFmtId="3" fontId="27" fillId="0" borderId="0" xfId="47" applyNumberFormat="1" applyFont="1" applyAlignment="1">
      <alignment horizontal="left" vertical="top"/>
    </xf>
    <xf numFmtId="0" fontId="3" fillId="0" borderId="0" xfId="47" applyFont="1"/>
    <xf numFmtId="0" fontId="3" fillId="0" borderId="0" xfId="47" applyFont="1" applyAlignment="1">
      <alignment horizontal="left"/>
    </xf>
    <xf numFmtId="0" fontId="3" fillId="0" borderId="0" xfId="47" applyFont="1" applyAlignment="1">
      <alignment horizontal="right"/>
    </xf>
    <xf numFmtId="3" fontId="63" fillId="0" borderId="166" xfId="47" applyNumberFormat="1" applyFont="1" applyBorder="1" applyAlignment="1">
      <alignment horizontal="center" vertical="center" shrinkToFit="1"/>
    </xf>
    <xf numFmtId="3" fontId="63" fillId="0" borderId="166" xfId="47" applyNumberFormat="1" applyFont="1" applyFill="1" applyBorder="1" applyAlignment="1">
      <alignment horizontal="center" vertical="center" shrinkToFit="1"/>
    </xf>
    <xf numFmtId="3" fontId="28" fillId="0" borderId="43" xfId="47" applyNumberFormat="1" applyFont="1" applyFill="1" applyBorder="1" applyAlignment="1">
      <alignment horizontal="center" vertical="center" shrinkToFit="1"/>
    </xf>
    <xf numFmtId="3" fontId="28" fillId="0" borderId="19" xfId="47" applyNumberFormat="1" applyFont="1" applyBorder="1" applyAlignment="1">
      <alignment horizontal="justify" vertical="center" shrinkToFit="1"/>
    </xf>
    <xf numFmtId="3" fontId="65" fillId="0" borderId="169" xfId="47" applyNumberFormat="1" applyFont="1" applyBorder="1" applyAlignment="1">
      <alignment horizontal="center" vertical="center" wrapText="1"/>
    </xf>
    <xf numFmtId="3" fontId="65" fillId="0" borderId="170" xfId="47" applyNumberFormat="1" applyFont="1" applyBorder="1" applyAlignment="1">
      <alignment horizontal="center" vertical="center" wrapText="1"/>
    </xf>
    <xf numFmtId="0" fontId="6" fillId="0" borderId="172" xfId="47" applyFont="1" applyBorder="1" applyAlignment="1">
      <alignment horizontal="left" vertical="center" shrinkToFit="1"/>
    </xf>
    <xf numFmtId="0" fontId="6" fillId="0" borderId="96" xfId="47" applyFont="1" applyBorder="1" applyAlignment="1">
      <alignment horizontal="left" vertical="center" shrinkToFit="1"/>
    </xf>
    <xf numFmtId="182" fontId="64" fillId="0" borderId="96" xfId="36" applyNumberFormat="1" applyFont="1" applyBorder="1" applyAlignment="1">
      <alignment vertical="center" shrinkToFit="1"/>
    </xf>
    <xf numFmtId="182" fontId="64" fillId="0" borderId="94" xfId="36" applyNumberFormat="1" applyFont="1" applyBorder="1" applyAlignment="1">
      <alignment vertical="center" shrinkToFit="1"/>
    </xf>
    <xf numFmtId="184" fontId="3" fillId="0" borderId="96" xfId="47" applyNumberFormat="1" applyFont="1" applyBorder="1" applyAlignment="1">
      <alignment vertical="center" shrinkToFit="1"/>
    </xf>
    <xf numFmtId="184" fontId="3" fillId="0" borderId="97" xfId="47" applyNumberFormat="1" applyFont="1" applyBorder="1" applyAlignment="1">
      <alignment vertical="center" shrinkToFit="1"/>
    </xf>
    <xf numFmtId="0" fontId="6" fillId="0" borderId="173" xfId="47" applyFont="1" applyBorder="1" applyAlignment="1">
      <alignment horizontal="left" vertical="center" shrinkToFit="1"/>
    </xf>
    <xf numFmtId="0" fontId="6" fillId="0" borderId="94" xfId="47" applyFont="1" applyBorder="1" applyAlignment="1">
      <alignment horizontal="left" vertical="center" shrinkToFit="1"/>
    </xf>
    <xf numFmtId="184" fontId="3" fillId="0" borderId="94" xfId="47" applyNumberFormat="1" applyFont="1" applyBorder="1" applyAlignment="1">
      <alignment vertical="center" shrinkToFit="1"/>
    </xf>
    <xf numFmtId="184" fontId="3" fillId="0" borderId="98" xfId="47" applyNumberFormat="1" applyFont="1" applyBorder="1" applyAlignment="1">
      <alignment vertical="center" shrinkToFit="1"/>
    </xf>
    <xf numFmtId="0" fontId="6" fillId="0" borderId="173" xfId="47" applyFont="1" applyBorder="1" applyAlignment="1">
      <alignment horizontal="left" shrinkToFit="1"/>
    </xf>
    <xf numFmtId="182" fontId="3" fillId="0" borderId="94" xfId="47" applyNumberFormat="1" applyFont="1" applyBorder="1" applyAlignment="1">
      <alignment vertical="center" shrinkToFit="1"/>
    </xf>
    <xf numFmtId="0" fontId="3" fillId="0" borderId="174" xfId="47" applyFont="1" applyBorder="1" applyAlignment="1">
      <alignment horizontal="left" shrinkToFit="1"/>
    </xf>
    <xf numFmtId="0" fontId="3" fillId="0" borderId="175" xfId="47" applyFont="1" applyBorder="1" applyAlignment="1">
      <alignment horizontal="center" vertical="center" shrinkToFit="1"/>
    </xf>
    <xf numFmtId="182" fontId="64" fillId="0" borderId="175" xfId="36" applyNumberFormat="1" applyFont="1" applyBorder="1" applyAlignment="1">
      <alignment vertical="center" shrinkToFit="1"/>
    </xf>
    <xf numFmtId="182" fontId="66" fillId="0" borderId="175" xfId="47" applyNumberFormat="1" applyFont="1" applyBorder="1" applyAlignment="1">
      <alignment vertical="center" shrinkToFit="1"/>
    </xf>
    <xf numFmtId="182" fontId="66" fillId="0" borderId="176" xfId="47" applyNumberFormat="1" applyFont="1" applyBorder="1" applyAlignment="1">
      <alignment vertical="center" shrinkToFit="1"/>
    </xf>
    <xf numFmtId="184" fontId="66" fillId="0" borderId="175" xfId="47" applyNumberFormat="1" applyFont="1" applyBorder="1" applyAlignment="1">
      <alignment vertical="center" shrinkToFit="1"/>
    </xf>
    <xf numFmtId="184" fontId="66" fillId="0" borderId="177" xfId="47" applyNumberFormat="1" applyFont="1" applyBorder="1" applyAlignment="1">
      <alignment vertical="center" shrinkToFit="1"/>
    </xf>
    <xf numFmtId="0" fontId="7" fillId="0" borderId="0" xfId="0" applyFont="1" applyBorder="1" applyAlignment="1">
      <alignment vertical="center"/>
    </xf>
    <xf numFmtId="0" fontId="32" fillId="37" borderId="178" xfId="0" applyFont="1" applyFill="1" applyBorder="1" applyAlignment="1">
      <alignment horizontal="right"/>
    </xf>
    <xf numFmtId="0" fontId="32" fillId="37" borderId="64" xfId="0" applyFont="1" applyFill="1" applyBorder="1" applyAlignment="1">
      <alignment vertical="center" shrinkToFit="1"/>
    </xf>
    <xf numFmtId="38" fontId="46" fillId="0" borderId="179" xfId="34" applyFont="1" applyBorder="1" applyAlignment="1" applyProtection="1">
      <alignment vertical="center"/>
      <protection locked="0"/>
    </xf>
    <xf numFmtId="179" fontId="56" fillId="32" borderId="178" xfId="0" applyNumberFormat="1" applyFont="1" applyFill="1" applyBorder="1" applyAlignment="1">
      <alignment vertical="center"/>
    </xf>
    <xf numFmtId="38" fontId="47" fillId="29" borderId="180" xfId="34" applyFont="1" applyFill="1" applyBorder="1" applyAlignment="1">
      <alignment vertical="center"/>
    </xf>
    <xf numFmtId="179" fontId="56" fillId="30" borderId="63" xfId="0" applyNumberFormat="1" applyFont="1" applyFill="1" applyBorder="1" applyAlignment="1">
      <alignment vertical="center"/>
    </xf>
    <xf numFmtId="179" fontId="57" fillId="31" borderId="63" xfId="0" applyNumberFormat="1" applyFont="1" applyFill="1" applyBorder="1" applyAlignment="1">
      <alignment vertical="center"/>
    </xf>
    <xf numFmtId="38" fontId="47" fillId="29" borderId="65" xfId="34" applyFont="1" applyFill="1" applyBorder="1" applyAlignment="1">
      <alignment vertical="center"/>
    </xf>
    <xf numFmtId="180" fontId="47" fillId="28" borderId="102" xfId="34" applyNumberFormat="1" applyFont="1" applyFill="1" applyBorder="1" applyAlignment="1">
      <alignment vertical="center"/>
    </xf>
    <xf numFmtId="38" fontId="47" fillId="28" borderId="102" xfId="34" applyFont="1" applyFill="1" applyBorder="1" applyAlignment="1">
      <alignment vertical="center"/>
    </xf>
    <xf numFmtId="38" fontId="47" fillId="29" borderId="102" xfId="34" applyFont="1" applyFill="1" applyBorder="1" applyAlignment="1">
      <alignment vertical="center"/>
    </xf>
    <xf numFmtId="38" fontId="47" fillId="28" borderId="64" xfId="0" applyNumberFormat="1" applyFont="1" applyFill="1" applyBorder="1" applyAlignment="1">
      <alignment vertical="center"/>
    </xf>
    <xf numFmtId="179" fontId="45" fillId="0" borderId="62" xfId="0" applyNumberFormat="1" applyFont="1" applyFill="1" applyBorder="1" applyAlignment="1" applyProtection="1">
      <alignment horizontal="center" vertical="center" shrinkToFit="1"/>
      <protection locked="0"/>
    </xf>
    <xf numFmtId="0" fontId="67" fillId="0" borderId="0" xfId="0" applyFont="1" applyAlignment="1">
      <alignment vertical="center"/>
    </xf>
    <xf numFmtId="0" fontId="0" fillId="0" borderId="0" xfId="0" applyFill="1" applyBorder="1" applyAlignment="1">
      <alignment horizontal="left"/>
    </xf>
    <xf numFmtId="38" fontId="3" fillId="0" borderId="10" xfId="34" applyFont="1" applyFill="1" applyBorder="1" applyAlignment="1">
      <alignment horizontal="right" vertical="center"/>
    </xf>
    <xf numFmtId="3" fontId="0" fillId="0" borderId="10" xfId="0" applyNumberFormat="1" applyFill="1" applyBorder="1" applyAlignment="1">
      <alignment horizontal="right" vertical="center"/>
    </xf>
    <xf numFmtId="38" fontId="0" fillId="0" borderId="0" xfId="34" applyFont="1" applyFill="1" applyAlignment="1">
      <alignment horizontal="right"/>
    </xf>
    <xf numFmtId="38" fontId="0" fillId="0" borderId="10" xfId="34" applyFont="1" applyFill="1" applyBorder="1" applyAlignment="1">
      <alignment horizontal="right"/>
    </xf>
    <xf numFmtId="0" fontId="6" fillId="0" borderId="10" xfId="0" applyFont="1" applyFill="1" applyBorder="1" applyAlignment="1">
      <alignment horizontal="center" vertical="center" wrapText="1" shrinkToFit="1"/>
    </xf>
    <xf numFmtId="176" fontId="29" fillId="0" borderId="10" xfId="0" applyNumberFormat="1" applyFont="1" applyFill="1" applyBorder="1" applyAlignment="1">
      <alignment horizontal="right" vertical="center" shrinkToFit="1"/>
    </xf>
    <xf numFmtId="176" fontId="29" fillId="39" borderId="10" xfId="0" applyNumberFormat="1" applyFont="1" applyFill="1" applyBorder="1" applyAlignment="1">
      <alignment horizontal="right" vertical="center" shrinkToFit="1"/>
    </xf>
    <xf numFmtId="178" fontId="58" fillId="0" borderId="46" xfId="52" applyNumberFormat="1" applyFont="1" applyFill="1" applyBorder="1">
      <alignment vertical="center"/>
    </xf>
    <xf numFmtId="178" fontId="58" fillId="0" borderId="48" xfId="52" applyNumberFormat="1" applyFont="1" applyFill="1" applyBorder="1">
      <alignment vertical="center"/>
    </xf>
    <xf numFmtId="178" fontId="58" fillId="0" borderId="90" xfId="52" applyNumberFormat="1" applyFont="1" applyFill="1" applyBorder="1">
      <alignment vertical="center"/>
    </xf>
    <xf numFmtId="178" fontId="58" fillId="0" borderId="90" xfId="52" applyNumberFormat="1" applyFont="1" applyFill="1" applyBorder="1" applyAlignment="1">
      <alignment vertical="center" shrinkToFit="1"/>
    </xf>
    <xf numFmtId="49" fontId="58" fillId="0" borderId="0" xfId="63" applyNumberFormat="1" applyFont="1" applyFill="1">
      <alignment vertical="center"/>
    </xf>
    <xf numFmtId="183" fontId="58" fillId="0" borderId="10" xfId="52" applyNumberFormat="1" applyFont="1" applyFill="1" applyBorder="1" applyAlignment="1">
      <alignment vertical="center" shrinkToFit="1"/>
    </xf>
    <xf numFmtId="0" fontId="0" fillId="0" borderId="0" xfId="0" applyFill="1" applyBorder="1" applyAlignment="1">
      <alignment vertical="center"/>
    </xf>
    <xf numFmtId="0" fontId="26" fillId="0" borderId="0" xfId="28" applyAlignment="1" applyProtection="1">
      <alignment vertical="center"/>
    </xf>
    <xf numFmtId="0" fontId="32" fillId="29" borderId="107" xfId="0" applyFont="1" applyFill="1" applyBorder="1" applyAlignment="1">
      <alignment horizontal="centerContinuous" vertical="center"/>
    </xf>
    <xf numFmtId="0" fontId="32" fillId="29" borderId="92" xfId="0" applyFont="1" applyFill="1" applyBorder="1" applyAlignment="1">
      <alignment horizontal="centerContinuous" vertical="center"/>
    </xf>
    <xf numFmtId="0" fontId="32" fillId="29" borderId="51" xfId="0" applyFont="1" applyFill="1" applyBorder="1" applyAlignment="1">
      <alignment horizontal="centerContinuous" vertical="center"/>
    </xf>
    <xf numFmtId="0" fontId="32" fillId="29" borderId="91" xfId="0" applyFont="1" applyFill="1" applyBorder="1" applyAlignment="1">
      <alignment horizontal="centerContinuous" vertical="center"/>
    </xf>
    <xf numFmtId="0" fontId="32" fillId="29" borderId="43" xfId="0" applyFont="1" applyFill="1" applyBorder="1" applyAlignment="1">
      <alignment horizontal="centerContinuous" vertical="center"/>
    </xf>
    <xf numFmtId="0" fontId="32" fillId="29" borderId="113" xfId="0" applyFont="1" applyFill="1" applyBorder="1" applyAlignment="1">
      <alignment horizontal="centerContinuous" vertical="center"/>
    </xf>
    <xf numFmtId="0" fontId="32" fillId="34" borderId="108" xfId="0" applyFont="1" applyFill="1" applyBorder="1" applyAlignment="1">
      <alignment horizontal="centerContinuous" vertical="center"/>
    </xf>
    <xf numFmtId="0" fontId="32" fillId="34" borderId="109" xfId="0" applyFont="1" applyFill="1" applyBorder="1" applyAlignment="1">
      <alignment horizontal="centerContinuous" vertical="center"/>
    </xf>
    <xf numFmtId="0" fontId="32" fillId="34" borderId="110" xfId="0" applyFont="1" applyFill="1" applyBorder="1" applyAlignment="1">
      <alignment horizontal="centerContinuous" vertical="center"/>
    </xf>
    <xf numFmtId="0" fontId="43" fillId="0" borderId="0" xfId="0" applyFont="1" applyAlignment="1">
      <alignment horizontal="center" vertical="center"/>
    </xf>
    <xf numFmtId="0" fontId="26" fillId="0" borderId="0" xfId="28" applyAlignment="1" applyProtection="1">
      <alignment vertical="center"/>
    </xf>
    <xf numFmtId="0" fontId="32" fillId="32" borderId="107" xfId="0" applyFont="1" applyFill="1" applyBorder="1" applyAlignment="1">
      <alignment horizontal="center" vertical="center"/>
    </xf>
    <xf numFmtId="0" fontId="32" fillId="32" borderId="51" xfId="0" applyFont="1" applyFill="1" applyBorder="1" applyAlignment="1">
      <alignment horizontal="center" vertical="center"/>
    </xf>
    <xf numFmtId="0" fontId="32" fillId="32" borderId="92" xfId="0" applyFont="1" applyFill="1" applyBorder="1" applyAlignment="1">
      <alignment horizontal="center" vertical="center"/>
    </xf>
    <xf numFmtId="0" fontId="32" fillId="35" borderId="111" xfId="0" applyFont="1" applyFill="1" applyBorder="1" applyAlignment="1" applyProtection="1">
      <alignment horizontal="center" vertical="center"/>
      <protection locked="0"/>
    </xf>
    <xf numFmtId="0" fontId="32" fillId="35" borderId="112" xfId="0" applyFont="1" applyFill="1" applyBorder="1" applyAlignment="1" applyProtection="1">
      <alignment horizontal="center" vertical="center"/>
      <protection locked="0"/>
    </xf>
    <xf numFmtId="0" fontId="32" fillId="37" borderId="114" xfId="0" applyFont="1" applyFill="1" applyBorder="1" applyAlignment="1">
      <alignment horizontal="center" vertical="center" shrinkToFit="1"/>
    </xf>
    <xf numFmtId="0" fontId="32" fillId="37" borderId="115" xfId="0" applyFont="1" applyFill="1" applyBorder="1" applyAlignment="1">
      <alignment horizontal="center" vertical="center" shrinkToFit="1"/>
    </xf>
    <xf numFmtId="179" fontId="47" fillId="32" borderId="181" xfId="0" applyNumberFormat="1" applyFont="1" applyFill="1" applyBorder="1" applyAlignment="1">
      <alignment horizontal="center" vertical="center"/>
    </xf>
    <xf numFmtId="179" fontId="47" fillId="32" borderId="182" xfId="0" applyNumberFormat="1" applyFont="1" applyFill="1" applyBorder="1" applyAlignment="1">
      <alignment horizontal="center" vertical="center"/>
    </xf>
    <xf numFmtId="179" fontId="47" fillId="32" borderId="183" xfId="0" applyNumberFormat="1" applyFont="1" applyFill="1" applyBorder="1" applyAlignment="1">
      <alignment horizontal="center" vertical="center"/>
    </xf>
    <xf numFmtId="38" fontId="47" fillId="32" borderId="181" xfId="34" applyFont="1" applyFill="1" applyBorder="1" applyAlignment="1">
      <alignment horizontal="center" vertical="center"/>
    </xf>
    <xf numFmtId="38" fontId="47" fillId="32" borderId="182" xfId="34" applyFont="1" applyFill="1" applyBorder="1" applyAlignment="1">
      <alignment horizontal="center" vertical="center"/>
    </xf>
    <xf numFmtId="38" fontId="47" fillId="32" borderId="183" xfId="34" applyFont="1" applyFill="1" applyBorder="1" applyAlignment="1">
      <alignment horizontal="center" vertical="center"/>
    </xf>
    <xf numFmtId="38" fontId="46" fillId="32" borderId="184" xfId="34" applyFont="1" applyFill="1" applyBorder="1" applyAlignment="1">
      <alignment horizontal="center" vertical="center"/>
    </xf>
    <xf numFmtId="38" fontId="46" fillId="32" borderId="112" xfId="34" applyFont="1" applyFill="1" applyBorder="1" applyAlignment="1">
      <alignment horizontal="center" vertical="center"/>
    </xf>
    <xf numFmtId="38" fontId="46" fillId="32" borderId="185" xfId="34" applyFont="1" applyFill="1" applyBorder="1" applyAlignment="1">
      <alignment horizontal="center" vertical="center"/>
    </xf>
    <xf numFmtId="38" fontId="46" fillId="32" borderId="186" xfId="34" applyFont="1" applyFill="1" applyBorder="1" applyAlignment="1">
      <alignment horizontal="center" vertical="center"/>
    </xf>
    <xf numFmtId="38" fontId="46" fillId="32" borderId="52" xfId="34" applyFont="1" applyFill="1" applyBorder="1" applyAlignment="1">
      <alignment horizontal="center" vertical="center"/>
    </xf>
    <xf numFmtId="38" fontId="46" fillId="32" borderId="187" xfId="34" applyFont="1" applyFill="1" applyBorder="1" applyAlignment="1">
      <alignment horizontal="center" vertical="center"/>
    </xf>
    <xf numFmtId="0" fontId="31" fillId="28" borderId="119" xfId="0" applyFont="1" applyFill="1" applyBorder="1" applyAlignment="1">
      <alignment horizontal="center" vertical="center" shrinkToFit="1"/>
    </xf>
    <xf numFmtId="0" fontId="31" fillId="28" borderId="120" xfId="0" applyFont="1" applyFill="1" applyBorder="1" applyAlignment="1">
      <alignment horizontal="center" vertical="center" shrinkToFit="1"/>
    </xf>
    <xf numFmtId="0" fontId="31" fillId="28" borderId="121" xfId="0" applyFont="1" applyFill="1" applyBorder="1" applyAlignment="1">
      <alignment horizontal="center" vertical="center" shrinkToFit="1"/>
    </xf>
    <xf numFmtId="0" fontId="31" fillId="28" borderId="116" xfId="0" applyFont="1" applyFill="1" applyBorder="1" applyAlignment="1">
      <alignment horizontal="center" vertical="center" shrinkToFit="1"/>
    </xf>
    <xf numFmtId="0" fontId="31" fillId="28" borderId="117" xfId="0" applyFont="1" applyFill="1" applyBorder="1" applyAlignment="1">
      <alignment horizontal="center" vertical="center" shrinkToFit="1"/>
    </xf>
    <xf numFmtId="0" fontId="31" fillId="28" borderId="118" xfId="0" applyFont="1" applyFill="1" applyBorder="1" applyAlignment="1">
      <alignment horizontal="center" vertical="center" shrinkToFit="1"/>
    </xf>
    <xf numFmtId="0" fontId="31" fillId="36" borderId="122" xfId="0" applyFont="1" applyFill="1" applyBorder="1" applyAlignment="1">
      <alignment horizontal="center" vertical="center" shrinkToFit="1"/>
    </xf>
    <xf numFmtId="0" fontId="31" fillId="36" borderId="123" xfId="0" applyFont="1" applyFill="1" applyBorder="1" applyAlignment="1">
      <alignment horizontal="center" vertical="center" shrinkToFit="1"/>
    </xf>
    <xf numFmtId="0" fontId="31" fillId="36" borderId="124" xfId="0" applyFont="1" applyFill="1" applyBorder="1" applyAlignment="1">
      <alignment horizontal="center" vertical="center" shrinkToFit="1"/>
    </xf>
    <xf numFmtId="0" fontId="31" fillId="30" borderId="116" xfId="0" applyFont="1" applyFill="1" applyBorder="1" applyAlignment="1">
      <alignment horizontal="center" vertical="center" shrinkToFit="1"/>
    </xf>
    <xf numFmtId="0" fontId="31" fillId="30" borderId="117" xfId="0" applyFont="1" applyFill="1" applyBorder="1" applyAlignment="1">
      <alignment horizontal="center" vertical="center" shrinkToFit="1"/>
    </xf>
    <xf numFmtId="0" fontId="31" fillId="30" borderId="118" xfId="0" applyFont="1" applyFill="1" applyBorder="1" applyAlignment="1">
      <alignment horizontal="center" vertical="center" shrinkToFit="1"/>
    </xf>
    <xf numFmtId="0" fontId="31" fillId="31" borderId="116" xfId="0" applyFont="1" applyFill="1" applyBorder="1" applyAlignment="1">
      <alignment horizontal="center" vertical="center" shrinkToFit="1"/>
    </xf>
    <xf numFmtId="0" fontId="31" fillId="31" borderId="117" xfId="0" applyFont="1" applyFill="1" applyBorder="1" applyAlignment="1">
      <alignment horizontal="center" vertical="center" shrinkToFit="1"/>
    </xf>
    <xf numFmtId="0" fontId="31" fillId="31" borderId="118" xfId="0" applyFont="1" applyFill="1" applyBorder="1" applyAlignment="1">
      <alignment horizontal="center" vertical="center" shrinkToFit="1"/>
    </xf>
    <xf numFmtId="0" fontId="31" fillId="29" borderId="116" xfId="0" applyFont="1" applyFill="1" applyBorder="1" applyAlignment="1">
      <alignment horizontal="center" vertical="center" shrinkToFit="1"/>
    </xf>
    <xf numFmtId="0" fontId="31" fillId="29" borderId="117" xfId="0" applyFont="1" applyFill="1" applyBorder="1" applyAlignment="1">
      <alignment horizontal="center" vertical="center" shrinkToFit="1"/>
    </xf>
    <xf numFmtId="0" fontId="31" fillId="29" borderId="118" xfId="0" applyFont="1" applyFill="1" applyBorder="1" applyAlignment="1">
      <alignment horizontal="center" vertical="center" shrinkToFit="1"/>
    </xf>
    <xf numFmtId="0" fontId="31" fillId="29" borderId="125" xfId="0" applyFont="1" applyFill="1" applyBorder="1" applyAlignment="1">
      <alignment horizontal="center" vertical="center" shrinkToFit="1"/>
    </xf>
    <xf numFmtId="0" fontId="31" fillId="29" borderId="100" xfId="0" applyFont="1" applyFill="1" applyBorder="1" applyAlignment="1">
      <alignment horizontal="center" vertical="center" shrinkToFit="1"/>
    </xf>
    <xf numFmtId="0" fontId="31" fillId="29" borderId="126" xfId="0" applyFont="1" applyFill="1" applyBorder="1" applyAlignment="1">
      <alignment horizontal="center" vertical="center" shrinkToFit="1"/>
    </xf>
    <xf numFmtId="0" fontId="31" fillId="29" borderId="30" xfId="0" applyFont="1" applyFill="1" applyBorder="1" applyAlignment="1">
      <alignment horizontal="center" vertical="center" shrinkToFit="1"/>
    </xf>
    <xf numFmtId="0" fontId="31" fillId="29" borderId="77" xfId="0" applyFont="1" applyFill="1" applyBorder="1" applyAlignment="1">
      <alignment horizontal="center" vertical="center" shrinkToFit="1"/>
    </xf>
    <xf numFmtId="0" fontId="31" fillId="29" borderId="127" xfId="0" applyFont="1" applyFill="1" applyBorder="1" applyAlignment="1">
      <alignment horizontal="center" vertical="center" shrinkToFit="1"/>
    </xf>
    <xf numFmtId="0" fontId="31" fillId="32" borderId="116" xfId="0" applyFont="1" applyFill="1" applyBorder="1" applyAlignment="1">
      <alignment horizontal="center" vertical="center" shrinkToFit="1"/>
    </xf>
    <xf numFmtId="0" fontId="31" fillId="32" borderId="117" xfId="0" applyFont="1" applyFill="1" applyBorder="1" applyAlignment="1">
      <alignment horizontal="center" vertical="center" shrinkToFit="1"/>
    </xf>
    <xf numFmtId="0" fontId="31" fillId="32" borderId="118" xfId="0" applyFont="1" applyFill="1" applyBorder="1" applyAlignment="1">
      <alignment horizontal="center" vertical="center" shrinkToFit="1"/>
    </xf>
    <xf numFmtId="0" fontId="31" fillId="32" borderId="119" xfId="0" applyFont="1" applyFill="1" applyBorder="1" applyAlignment="1">
      <alignment horizontal="center" vertical="center" shrinkToFit="1"/>
    </xf>
    <xf numFmtId="0" fontId="31" fillId="32" borderId="120" xfId="0" applyFont="1" applyFill="1" applyBorder="1" applyAlignment="1">
      <alignment horizontal="center" vertical="center" shrinkToFit="1"/>
    </xf>
    <xf numFmtId="0" fontId="31" fillId="32" borderId="121" xfId="0" applyFont="1" applyFill="1" applyBorder="1" applyAlignment="1">
      <alignment horizontal="center" vertical="center" shrinkToFit="1"/>
    </xf>
    <xf numFmtId="0" fontId="31" fillId="31" borderId="119" xfId="0" applyFont="1" applyFill="1" applyBorder="1" applyAlignment="1">
      <alignment horizontal="center" vertical="center" shrinkToFit="1"/>
    </xf>
    <xf numFmtId="0" fontId="31" fillId="31" borderId="120" xfId="0" applyFont="1" applyFill="1" applyBorder="1" applyAlignment="1">
      <alignment horizontal="center" vertical="center" shrinkToFit="1"/>
    </xf>
    <xf numFmtId="0" fontId="31" fillId="31" borderId="121" xfId="0" applyFont="1" applyFill="1" applyBorder="1" applyAlignment="1">
      <alignment horizontal="center" vertical="center" shrinkToFit="1"/>
    </xf>
    <xf numFmtId="0" fontId="31" fillId="30" borderId="119" xfId="0" applyFont="1" applyFill="1" applyBorder="1" applyAlignment="1">
      <alignment horizontal="center" vertical="center" shrinkToFit="1"/>
    </xf>
    <xf numFmtId="0" fontId="31" fillId="30" borderId="120" xfId="0" applyFont="1" applyFill="1" applyBorder="1" applyAlignment="1">
      <alignment horizontal="center" vertical="center" shrinkToFit="1"/>
    </xf>
    <xf numFmtId="0" fontId="31" fillId="30" borderId="121" xfId="0" applyFont="1" applyFill="1" applyBorder="1" applyAlignment="1">
      <alignment horizontal="center" vertical="center" shrinkToFit="1"/>
    </xf>
    <xf numFmtId="0" fontId="31" fillId="30" borderId="119" xfId="0" applyFont="1" applyFill="1" applyBorder="1" applyAlignment="1">
      <alignment horizontal="center" vertical="center"/>
    </xf>
    <xf numFmtId="0" fontId="31" fillId="30" borderId="120" xfId="0" applyFont="1" applyFill="1" applyBorder="1" applyAlignment="1">
      <alignment horizontal="center" vertical="center"/>
    </xf>
    <xf numFmtId="0" fontId="31" fillId="30" borderId="121" xfId="0" applyFont="1" applyFill="1" applyBorder="1" applyAlignment="1">
      <alignment horizontal="center" vertical="center"/>
    </xf>
    <xf numFmtId="0" fontId="6" fillId="0" borderId="0" xfId="0" applyFont="1" applyFill="1" applyAlignment="1">
      <alignment horizontal="center" vertical="center" shrinkToFit="1"/>
    </xf>
    <xf numFmtId="0" fontId="31" fillId="32" borderId="116" xfId="0" applyFont="1" applyFill="1" applyBorder="1" applyAlignment="1">
      <alignment horizontal="center" vertical="center"/>
    </xf>
    <xf numFmtId="0" fontId="31" fillId="32" borderId="117" xfId="0" applyFont="1" applyFill="1" applyBorder="1" applyAlignment="1">
      <alignment horizontal="center" vertical="center"/>
    </xf>
    <xf numFmtId="0" fontId="31" fillId="32" borderId="118" xfId="0" applyFont="1" applyFill="1" applyBorder="1" applyAlignment="1">
      <alignment horizontal="center" vertical="center"/>
    </xf>
    <xf numFmtId="0" fontId="31" fillId="32" borderId="119" xfId="0" applyFont="1" applyFill="1" applyBorder="1" applyAlignment="1">
      <alignment horizontal="center" vertical="center"/>
    </xf>
    <xf numFmtId="0" fontId="31" fillId="32" borderId="120" xfId="0" applyFont="1" applyFill="1" applyBorder="1" applyAlignment="1">
      <alignment horizontal="center" vertical="center"/>
    </xf>
    <xf numFmtId="0" fontId="31" fillId="32" borderId="121" xfId="0" applyFont="1" applyFill="1" applyBorder="1" applyAlignment="1">
      <alignment horizontal="center" vertical="center"/>
    </xf>
    <xf numFmtId="0" fontId="31" fillId="30" borderId="116" xfId="0" applyFont="1" applyFill="1" applyBorder="1" applyAlignment="1">
      <alignment horizontal="center" vertical="center"/>
    </xf>
    <xf numFmtId="0" fontId="31" fillId="30" borderId="117" xfId="0" applyFont="1" applyFill="1" applyBorder="1" applyAlignment="1">
      <alignment horizontal="center" vertical="center"/>
    </xf>
    <xf numFmtId="0" fontId="31" fillId="30" borderId="118" xfId="0" applyFont="1" applyFill="1" applyBorder="1" applyAlignment="1">
      <alignment horizontal="center" vertical="center"/>
    </xf>
    <xf numFmtId="0" fontId="31" fillId="29" borderId="125" xfId="0" applyFont="1" applyFill="1" applyBorder="1" applyAlignment="1">
      <alignment horizontal="center" vertical="center"/>
    </xf>
    <xf numFmtId="0" fontId="31" fillId="29" borderId="100" xfId="0" applyFont="1" applyFill="1" applyBorder="1" applyAlignment="1">
      <alignment horizontal="center" vertical="center"/>
    </xf>
    <xf numFmtId="0" fontId="31" fillId="29" borderId="126" xfId="0" applyFont="1" applyFill="1" applyBorder="1" applyAlignment="1">
      <alignment horizontal="center" vertical="center"/>
    </xf>
    <xf numFmtId="0" fontId="31" fillId="29" borderId="30" xfId="0" applyFont="1" applyFill="1" applyBorder="1" applyAlignment="1">
      <alignment horizontal="center" vertical="center"/>
    </xf>
    <xf numFmtId="0" fontId="31" fillId="29" borderId="77" xfId="0" applyFont="1" applyFill="1" applyBorder="1" applyAlignment="1">
      <alignment horizontal="center" vertical="center"/>
    </xf>
    <xf numFmtId="0" fontId="31" fillId="29" borderId="127" xfId="0" applyFont="1" applyFill="1" applyBorder="1" applyAlignment="1">
      <alignment horizontal="center" vertical="center"/>
    </xf>
    <xf numFmtId="0" fontId="31" fillId="29" borderId="116" xfId="0" applyFont="1" applyFill="1" applyBorder="1" applyAlignment="1">
      <alignment horizontal="center" vertical="center"/>
    </xf>
    <xf numFmtId="0" fontId="31" fillId="29" borderId="117" xfId="0" applyFont="1" applyFill="1" applyBorder="1" applyAlignment="1">
      <alignment horizontal="center" vertical="center"/>
    </xf>
    <xf numFmtId="0" fontId="31" fillId="29" borderId="118" xfId="0" applyFont="1" applyFill="1" applyBorder="1" applyAlignment="1">
      <alignment horizontal="center" vertical="center"/>
    </xf>
    <xf numFmtId="0" fontId="31" fillId="29" borderId="119" xfId="0" applyFont="1" applyFill="1" applyBorder="1" applyAlignment="1">
      <alignment horizontal="center" vertical="center" shrinkToFit="1"/>
    </xf>
    <xf numFmtId="0" fontId="31" fillId="29" borderId="120" xfId="0" applyFont="1" applyFill="1" applyBorder="1" applyAlignment="1">
      <alignment horizontal="center" vertical="center" shrinkToFit="1"/>
    </xf>
    <xf numFmtId="0" fontId="31" fillId="29" borderId="121" xfId="0" applyFont="1" applyFill="1" applyBorder="1" applyAlignment="1">
      <alignment horizontal="center" vertical="center" shrinkToFit="1"/>
    </xf>
    <xf numFmtId="38" fontId="39" fillId="28" borderId="131" xfId="0" applyNumberFormat="1" applyFont="1" applyFill="1" applyBorder="1" applyAlignment="1">
      <alignment vertical="center"/>
    </xf>
    <xf numFmtId="0" fontId="39" fillId="28" borderId="132" xfId="0" applyFont="1" applyFill="1" applyBorder="1" applyAlignment="1">
      <alignment vertical="center"/>
    </xf>
    <xf numFmtId="0" fontId="39" fillId="28" borderId="133" xfId="0" applyFont="1" applyFill="1" applyBorder="1" applyAlignment="1">
      <alignment vertical="center"/>
    </xf>
    <xf numFmtId="0" fontId="39" fillId="30" borderId="134" xfId="0" applyFont="1" applyFill="1" applyBorder="1" applyAlignment="1">
      <alignment horizontal="right" vertical="center"/>
    </xf>
    <xf numFmtId="0" fontId="39" fillId="30" borderId="129" xfId="0" applyFont="1" applyFill="1" applyBorder="1" applyAlignment="1">
      <alignment horizontal="right" vertical="center"/>
    </xf>
    <xf numFmtId="0" fontId="39" fillId="30" borderId="135" xfId="0" applyFont="1" applyFill="1" applyBorder="1" applyAlignment="1">
      <alignment horizontal="right" vertical="center"/>
    </xf>
    <xf numFmtId="38" fontId="39" fillId="31" borderId="37" xfId="0" applyNumberFormat="1" applyFont="1" applyFill="1" applyBorder="1" applyAlignment="1">
      <alignment vertical="center"/>
    </xf>
    <xf numFmtId="0" fontId="39" fillId="31" borderId="0" xfId="0" applyFont="1" applyFill="1" applyBorder="1" applyAlignment="1">
      <alignment vertical="center"/>
    </xf>
    <xf numFmtId="0" fontId="39" fillId="31" borderId="38" xfId="0" applyFont="1" applyFill="1" applyBorder="1" applyAlignment="1">
      <alignment vertical="center"/>
    </xf>
    <xf numFmtId="0" fontId="43" fillId="0" borderId="107" xfId="0" applyFont="1" applyBorder="1" applyAlignment="1">
      <alignment horizontal="center" vertical="center" wrapText="1"/>
    </xf>
    <xf numFmtId="0" fontId="43" fillId="0" borderId="92" xfId="0" applyFont="1" applyBorder="1" applyAlignment="1">
      <alignment horizontal="center" vertical="center" wrapText="1"/>
    </xf>
    <xf numFmtId="0" fontId="43" fillId="0" borderId="51" xfId="0" applyFont="1" applyBorder="1" applyAlignment="1">
      <alignment horizontal="center" vertical="center" wrapText="1"/>
    </xf>
    <xf numFmtId="0" fontId="43" fillId="0" borderId="42" xfId="0" applyFont="1" applyBorder="1" applyAlignment="1">
      <alignment horizontal="center" vertical="center" wrapText="1"/>
    </xf>
    <xf numFmtId="0" fontId="43" fillId="0" borderId="0"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0" xfId="0" applyFont="1" applyBorder="1" applyAlignment="1">
      <alignment horizontal="center" vertical="center" wrapText="1"/>
    </xf>
    <xf numFmtId="0" fontId="43" fillId="0" borderId="77" xfId="0" applyFont="1" applyBorder="1" applyAlignment="1">
      <alignment horizontal="center" vertical="center" wrapText="1"/>
    </xf>
    <xf numFmtId="0" fontId="43" fillId="0" borderId="127" xfId="0" applyFont="1" applyBorder="1" applyAlignment="1">
      <alignment horizontal="center" vertical="center" wrapText="1"/>
    </xf>
    <xf numFmtId="0" fontId="37" fillId="0" borderId="0" xfId="0" applyFont="1" applyAlignment="1">
      <alignment vertical="top" wrapText="1"/>
    </xf>
    <xf numFmtId="0" fontId="39" fillId="28" borderId="136" xfId="0" applyFont="1" applyFill="1" applyBorder="1" applyAlignment="1">
      <alignment horizontal="right" vertical="center"/>
    </xf>
    <xf numFmtId="0" fontId="39" fillId="28" borderId="120" xfId="0" applyFont="1" applyFill="1" applyBorder="1" applyAlignment="1">
      <alignment horizontal="right" vertical="center"/>
    </xf>
    <xf numFmtId="0" fontId="39" fillId="28" borderId="137" xfId="0" applyFont="1" applyFill="1" applyBorder="1" applyAlignment="1">
      <alignment horizontal="right" vertical="center"/>
    </xf>
    <xf numFmtId="0" fontId="39" fillId="31" borderId="138" xfId="0" applyFont="1" applyFill="1" applyBorder="1" applyAlignment="1">
      <alignment horizontal="right" vertical="center"/>
    </xf>
    <xf numFmtId="0" fontId="39" fillId="31" borderId="129" xfId="0" applyFont="1" applyFill="1" applyBorder="1" applyAlignment="1">
      <alignment horizontal="right" vertical="center"/>
    </xf>
    <xf numFmtId="0" fontId="39" fillId="31" borderId="135" xfId="0" applyFont="1" applyFill="1" applyBorder="1" applyAlignment="1">
      <alignment horizontal="right" vertical="center"/>
    </xf>
    <xf numFmtId="0" fontId="38" fillId="31" borderId="27" xfId="0" applyFont="1" applyFill="1" applyBorder="1" applyAlignment="1">
      <alignment vertical="center"/>
    </xf>
    <xf numFmtId="0" fontId="38" fillId="31" borderId="0" xfId="0" applyFont="1" applyFill="1" applyBorder="1" applyAlignment="1">
      <alignment vertical="center"/>
    </xf>
    <xf numFmtId="0" fontId="38" fillId="31" borderId="15" xfId="0" applyFont="1" applyFill="1" applyBorder="1" applyAlignment="1">
      <alignment vertical="center"/>
    </xf>
    <xf numFmtId="38" fontId="39" fillId="28" borderId="136" xfId="0" applyNumberFormat="1" applyFont="1" applyFill="1" applyBorder="1" applyAlignment="1">
      <alignment vertical="center"/>
    </xf>
    <xf numFmtId="0" fontId="39" fillId="28" borderId="120" xfId="0" applyFont="1" applyFill="1" applyBorder="1" applyAlignment="1">
      <alignment vertical="center"/>
    </xf>
    <xf numFmtId="0" fontId="39" fillId="28" borderId="139" xfId="0" applyFont="1" applyFill="1" applyBorder="1" applyAlignment="1">
      <alignment vertical="center"/>
    </xf>
    <xf numFmtId="38" fontId="39" fillId="28" borderId="27" xfId="0" applyNumberFormat="1" applyFont="1" applyFill="1" applyBorder="1" applyAlignment="1">
      <alignment vertical="center"/>
    </xf>
    <xf numFmtId="0" fontId="39" fillId="28" borderId="0" xfId="0" applyFont="1" applyFill="1" applyBorder="1" applyAlignment="1">
      <alignment vertical="center"/>
    </xf>
    <xf numFmtId="0" fontId="39" fillId="28" borderId="15" xfId="0" applyFont="1" applyFill="1" applyBorder="1" applyAlignment="1">
      <alignment vertical="center"/>
    </xf>
    <xf numFmtId="0" fontId="39" fillId="28" borderId="137" xfId="0" applyFont="1" applyFill="1" applyBorder="1" applyAlignment="1">
      <alignment vertical="center"/>
    </xf>
    <xf numFmtId="0" fontId="39" fillId="30" borderId="138" xfId="0" applyFont="1" applyFill="1" applyBorder="1" applyAlignment="1">
      <alignment horizontal="right" vertical="center"/>
    </xf>
    <xf numFmtId="0" fontId="39" fillId="30" borderId="130" xfId="0" applyFont="1" applyFill="1" applyBorder="1" applyAlignment="1">
      <alignment horizontal="right" vertical="center"/>
    </xf>
    <xf numFmtId="0" fontId="39" fillId="28" borderId="27" xfId="0" applyFont="1" applyFill="1" applyBorder="1" applyAlignment="1">
      <alignment horizontal="right" vertical="center"/>
    </xf>
    <xf numFmtId="0" fontId="39" fillId="28" borderId="0" xfId="0" applyFont="1" applyFill="1" applyBorder="1" applyAlignment="1">
      <alignment horizontal="right" vertical="center"/>
    </xf>
    <xf numFmtId="0" fontId="39" fillId="28" borderId="15" xfId="0" applyFont="1" applyFill="1" applyBorder="1" applyAlignment="1">
      <alignment horizontal="right" vertical="center"/>
    </xf>
    <xf numFmtId="0" fontId="38" fillId="28" borderId="140" xfId="0" applyFont="1" applyFill="1" applyBorder="1" applyAlignment="1">
      <alignment vertical="center"/>
    </xf>
    <xf numFmtId="0" fontId="38" fillId="28" borderId="120" xfId="0" applyFont="1" applyFill="1" applyBorder="1" applyAlignment="1">
      <alignment vertical="center"/>
    </xf>
    <xf numFmtId="0" fontId="38" fillId="28" borderId="137" xfId="0" applyFont="1" applyFill="1" applyBorder="1" applyAlignment="1">
      <alignment vertical="center"/>
    </xf>
    <xf numFmtId="0" fontId="38" fillId="30" borderId="128" xfId="0" applyFont="1" applyFill="1" applyBorder="1" applyAlignment="1">
      <alignment vertical="center"/>
    </xf>
    <xf numFmtId="0" fontId="38" fillId="30" borderId="129" xfId="0" applyFont="1" applyFill="1" applyBorder="1" applyAlignment="1">
      <alignment vertical="center"/>
    </xf>
    <xf numFmtId="0" fontId="38" fillId="30" borderId="130" xfId="0" applyFont="1" applyFill="1" applyBorder="1" applyAlignment="1">
      <alignment vertical="center"/>
    </xf>
    <xf numFmtId="0" fontId="34" fillId="0" borderId="0" xfId="0" applyFont="1" applyFill="1" applyAlignment="1">
      <alignment horizontal="center" vertical="center"/>
    </xf>
    <xf numFmtId="0" fontId="6" fillId="0" borderId="0" xfId="0" applyFont="1" applyFill="1" applyAlignment="1">
      <alignment horizontal="center" vertical="center"/>
    </xf>
    <xf numFmtId="0" fontId="31" fillId="0" borderId="42" xfId="0" applyFont="1" applyFill="1" applyBorder="1" applyAlignment="1">
      <alignment horizontal="center" vertical="center"/>
    </xf>
    <xf numFmtId="0" fontId="31" fillId="0" borderId="0" xfId="0" applyFont="1" applyFill="1" applyAlignment="1">
      <alignment horizontal="center" vertical="center"/>
    </xf>
    <xf numFmtId="38" fontId="31" fillId="0" borderId="119" xfId="34" applyFont="1" applyBorder="1" applyAlignment="1">
      <alignment horizontal="center" vertical="center" shrinkToFit="1"/>
    </xf>
    <xf numFmtId="38" fontId="31" fillId="0" borderId="120" xfId="34" applyFont="1" applyBorder="1" applyAlignment="1">
      <alignment horizontal="center" vertical="center" shrinkToFit="1"/>
    </xf>
    <xf numFmtId="38" fontId="31" fillId="0" borderId="121" xfId="34" applyFont="1" applyBorder="1" applyAlignment="1">
      <alignment horizontal="center" vertical="center" shrinkToFit="1"/>
    </xf>
    <xf numFmtId="0" fontId="38" fillId="31" borderId="138" xfId="0" applyFont="1" applyFill="1" applyBorder="1" applyAlignment="1">
      <alignment vertical="center"/>
    </xf>
    <xf numFmtId="0" fontId="38" fillId="31" borderId="129" xfId="0" applyFont="1" applyFill="1" applyBorder="1" applyAlignment="1">
      <alignment vertical="center"/>
    </xf>
    <xf numFmtId="0" fontId="38" fillId="31" borderId="130" xfId="0" applyFont="1" applyFill="1" applyBorder="1" applyAlignment="1">
      <alignment vertical="center"/>
    </xf>
    <xf numFmtId="0" fontId="38" fillId="28" borderId="42" xfId="0" applyFont="1" applyFill="1" applyBorder="1" applyAlignment="1">
      <alignment vertical="center"/>
    </xf>
    <xf numFmtId="0" fontId="38" fillId="28" borderId="0" xfId="0" applyFont="1" applyFill="1" applyBorder="1" applyAlignment="1">
      <alignment vertical="center"/>
    </xf>
    <xf numFmtId="0" fontId="38" fillId="28" borderId="15" xfId="0" applyFont="1" applyFill="1" applyBorder="1" applyAlignment="1">
      <alignment vertical="center"/>
    </xf>
    <xf numFmtId="0" fontId="39" fillId="31" borderId="130" xfId="0" applyFont="1" applyFill="1" applyBorder="1" applyAlignment="1">
      <alignment horizontal="right" vertical="center"/>
    </xf>
    <xf numFmtId="0" fontId="39" fillId="28" borderId="38" xfId="0" applyFont="1" applyFill="1" applyBorder="1" applyAlignment="1">
      <alignment vertical="center"/>
    </xf>
    <xf numFmtId="0" fontId="31" fillId="0" borderId="116" xfId="0" applyFont="1" applyBorder="1" applyAlignment="1">
      <alignment horizontal="center" vertical="center"/>
    </xf>
    <xf numFmtId="0" fontId="31" fillId="0" borderId="117" xfId="0" applyFont="1" applyBorder="1" applyAlignment="1">
      <alignment horizontal="center" vertical="center"/>
    </xf>
    <xf numFmtId="0" fontId="31" fillId="0" borderId="118" xfId="0" applyFont="1" applyBorder="1" applyAlignment="1">
      <alignment horizontal="center" vertical="center"/>
    </xf>
    <xf numFmtId="0" fontId="37" fillId="0" borderId="0" xfId="0" applyFont="1" applyAlignment="1" applyProtection="1">
      <alignment vertical="top" wrapText="1"/>
      <protection locked="0"/>
    </xf>
    <xf numFmtId="0" fontId="39" fillId="31" borderId="134" xfId="0" applyFont="1" applyFill="1" applyBorder="1" applyAlignment="1">
      <alignment horizontal="right" vertical="center"/>
    </xf>
    <xf numFmtId="38" fontId="39" fillId="28" borderId="37" xfId="0" applyNumberFormat="1" applyFont="1" applyFill="1" applyBorder="1" applyAlignment="1">
      <alignment vertical="center"/>
    </xf>
    <xf numFmtId="0" fontId="38" fillId="29" borderId="42" xfId="0" applyFont="1" applyFill="1" applyBorder="1" applyAlignment="1">
      <alignment horizontal="center" vertical="center"/>
    </xf>
    <xf numFmtId="0" fontId="38" fillId="29" borderId="141" xfId="0" applyFont="1" applyFill="1" applyBorder="1" applyAlignment="1">
      <alignment horizontal="center" vertical="center"/>
    </xf>
    <xf numFmtId="38" fontId="39" fillId="30" borderId="27" xfId="0" applyNumberFormat="1" applyFont="1" applyFill="1" applyBorder="1" applyAlignment="1">
      <alignment vertical="center"/>
    </xf>
    <xf numFmtId="0" fontId="39" fillId="30" borderId="0" xfId="0" applyFont="1" applyFill="1" applyBorder="1" applyAlignment="1">
      <alignment vertical="center"/>
    </xf>
    <xf numFmtId="0" fontId="39" fillId="30" borderId="15" xfId="0" applyFont="1" applyFill="1" applyBorder="1" applyAlignment="1">
      <alignment vertical="center"/>
    </xf>
    <xf numFmtId="0" fontId="38" fillId="30" borderId="27" xfId="0" applyFont="1" applyFill="1" applyBorder="1" applyAlignment="1">
      <alignment vertical="center"/>
    </xf>
    <xf numFmtId="0" fontId="38" fillId="30" borderId="0" xfId="0" applyFont="1" applyFill="1" applyBorder="1" applyAlignment="1">
      <alignment vertical="center"/>
    </xf>
    <xf numFmtId="0" fontId="38" fillId="30" borderId="15" xfId="0" applyFont="1" applyFill="1" applyBorder="1" applyAlignment="1">
      <alignment vertical="center"/>
    </xf>
    <xf numFmtId="38" fontId="39" fillId="30" borderId="37" xfId="0" applyNumberFormat="1" applyFont="1" applyFill="1" applyBorder="1" applyAlignment="1">
      <alignment vertical="center"/>
    </xf>
    <xf numFmtId="0" fontId="39" fillId="30" borderId="38" xfId="0" applyFont="1" applyFill="1" applyBorder="1" applyAlignment="1">
      <alignment vertical="center"/>
    </xf>
    <xf numFmtId="0" fontId="38" fillId="30" borderId="27" xfId="0" applyFont="1" applyFill="1" applyBorder="1" applyAlignment="1">
      <alignment horizontal="center" vertical="center"/>
    </xf>
    <xf numFmtId="0" fontId="38" fillId="30" borderId="28" xfId="0" applyFont="1" applyFill="1" applyBorder="1" applyAlignment="1">
      <alignment horizontal="center" vertical="center"/>
    </xf>
    <xf numFmtId="0" fontId="38" fillId="29" borderId="142" xfId="0" applyFont="1" applyFill="1" applyBorder="1" applyAlignment="1">
      <alignment horizontal="center" vertical="center" wrapText="1"/>
    </xf>
    <xf numFmtId="0" fontId="38" fillId="29" borderId="143" xfId="0" applyFont="1" applyFill="1" applyBorder="1" applyAlignment="1">
      <alignment horizontal="center" vertical="center" wrapText="1"/>
    </xf>
    <xf numFmtId="0" fontId="38" fillId="29" borderId="10" xfId="0" applyFont="1" applyFill="1" applyBorder="1" applyAlignment="1">
      <alignment horizontal="center" vertical="center" wrapText="1"/>
    </xf>
    <xf numFmtId="0" fontId="38" fillId="29" borderId="144" xfId="0" applyFont="1" applyFill="1" applyBorder="1" applyAlignment="1">
      <alignment horizontal="center" vertical="center" wrapText="1"/>
    </xf>
    <xf numFmtId="38" fontId="39" fillId="29" borderId="27" xfId="0" applyNumberFormat="1" applyFont="1" applyFill="1" applyBorder="1" applyAlignment="1">
      <alignment vertical="center"/>
    </xf>
    <xf numFmtId="0" fontId="39" fillId="29" borderId="0" xfId="0" applyFont="1" applyFill="1" applyBorder="1" applyAlignment="1">
      <alignment vertical="center"/>
    </xf>
    <xf numFmtId="0" fontId="39" fillId="29" borderId="38" xfId="0" applyFont="1" applyFill="1" applyBorder="1" applyAlignment="1">
      <alignment vertical="center"/>
    </xf>
    <xf numFmtId="0" fontId="39" fillId="29" borderId="138" xfId="0" applyFont="1" applyFill="1" applyBorder="1" applyAlignment="1">
      <alignment horizontal="right" vertical="center"/>
    </xf>
    <xf numFmtId="0" fontId="39" fillId="29" borderId="129" xfId="0" applyFont="1" applyFill="1" applyBorder="1" applyAlignment="1">
      <alignment horizontal="right" vertical="center"/>
    </xf>
    <xf numFmtId="0" fontId="39" fillId="29" borderId="135" xfId="0" applyFont="1" applyFill="1" applyBorder="1" applyAlignment="1">
      <alignment horizontal="right" vertical="center"/>
    </xf>
    <xf numFmtId="0" fontId="38" fillId="29" borderId="145" xfId="0" applyFont="1" applyFill="1" applyBorder="1" applyAlignment="1">
      <alignment horizontal="center" vertical="center"/>
    </xf>
    <xf numFmtId="0" fontId="38" fillId="29" borderId="142" xfId="0" applyFont="1" applyFill="1" applyBorder="1" applyAlignment="1">
      <alignment horizontal="center" vertical="center"/>
    </xf>
    <xf numFmtId="0" fontId="38" fillId="29" borderId="146" xfId="0" applyFont="1" applyFill="1" applyBorder="1" applyAlignment="1">
      <alignment horizontal="center" vertical="center"/>
    </xf>
    <xf numFmtId="0" fontId="38" fillId="29" borderId="10" xfId="0" applyFont="1" applyFill="1" applyBorder="1" applyAlignment="1">
      <alignment horizontal="center" vertical="center"/>
    </xf>
    <xf numFmtId="0" fontId="38" fillId="29" borderId="42" xfId="0" applyFont="1" applyFill="1" applyBorder="1" applyAlignment="1">
      <alignment vertical="center"/>
    </xf>
    <xf numFmtId="0" fontId="38" fillId="29" borderId="0" xfId="0" applyFont="1" applyFill="1" applyBorder="1" applyAlignment="1">
      <alignment vertical="center"/>
    </xf>
    <xf numFmtId="0" fontId="38" fillId="29" borderId="15" xfId="0" applyFont="1" applyFill="1" applyBorder="1" applyAlignment="1">
      <alignment vertical="center"/>
    </xf>
    <xf numFmtId="38" fontId="39" fillId="31" borderId="27" xfId="0" applyNumberFormat="1" applyFont="1" applyFill="1" applyBorder="1" applyAlignment="1">
      <alignment vertical="center"/>
    </xf>
    <xf numFmtId="0" fontId="39" fillId="31" borderId="15" xfId="0" applyFont="1" applyFill="1" applyBorder="1" applyAlignment="1">
      <alignment vertical="center"/>
    </xf>
    <xf numFmtId="0" fontId="38" fillId="29" borderId="50" xfId="0" applyFont="1" applyFill="1" applyBorder="1" applyAlignment="1">
      <alignment horizontal="center" vertical="center"/>
    </xf>
    <xf numFmtId="0" fontId="38" fillId="29" borderId="90" xfId="0" applyFont="1" applyFill="1" applyBorder="1" applyAlignment="1">
      <alignment horizontal="center" vertical="center"/>
    </xf>
    <xf numFmtId="0" fontId="39" fillId="29" borderId="15" xfId="0" applyFont="1" applyFill="1" applyBorder="1" applyAlignment="1">
      <alignment vertical="center"/>
    </xf>
    <xf numFmtId="0" fontId="39" fillId="29" borderId="130" xfId="0" applyFont="1" applyFill="1" applyBorder="1" applyAlignment="1">
      <alignment horizontal="right" vertical="center"/>
    </xf>
    <xf numFmtId="0" fontId="38" fillId="29" borderId="128" xfId="0" applyFont="1" applyFill="1" applyBorder="1" applyAlignment="1">
      <alignment vertical="center"/>
    </xf>
    <xf numFmtId="0" fontId="38" fillId="29" borderId="129" xfId="0" applyFont="1" applyFill="1" applyBorder="1" applyAlignment="1">
      <alignment vertical="center"/>
    </xf>
    <xf numFmtId="0" fontId="38" fillId="29" borderId="130" xfId="0" applyFont="1" applyFill="1" applyBorder="1" applyAlignment="1">
      <alignment vertical="center"/>
    </xf>
    <xf numFmtId="0" fontId="40" fillId="0" borderId="29" xfId="0" applyFont="1" applyBorder="1" applyAlignment="1" applyProtection="1">
      <alignment horizontal="center" vertical="center" shrinkToFit="1"/>
      <protection locked="0"/>
    </xf>
    <xf numFmtId="38" fontId="39" fillId="29" borderId="0" xfId="0" applyNumberFormat="1" applyFont="1" applyFill="1" applyBorder="1" applyAlignment="1">
      <alignment vertical="center"/>
    </xf>
    <xf numFmtId="38" fontId="39" fillId="29" borderId="15" xfId="0" applyNumberFormat="1" applyFont="1" applyFill="1" applyBorder="1" applyAlignment="1">
      <alignment vertical="center"/>
    </xf>
    <xf numFmtId="181" fontId="39" fillId="29" borderId="138" xfId="0" applyNumberFormat="1" applyFont="1" applyFill="1" applyBorder="1" applyAlignment="1">
      <alignment horizontal="right" vertical="center"/>
    </xf>
    <xf numFmtId="181" fontId="39" fillId="29" borderId="129" xfId="0" applyNumberFormat="1" applyFont="1" applyFill="1" applyBorder="1" applyAlignment="1">
      <alignment horizontal="right" vertical="center"/>
    </xf>
    <xf numFmtId="181" fontId="39" fillId="29" borderId="130" xfId="0" applyNumberFormat="1" applyFont="1" applyFill="1" applyBorder="1" applyAlignment="1">
      <alignment horizontal="right" vertical="center"/>
    </xf>
    <xf numFmtId="0" fontId="38" fillId="34" borderId="34" xfId="0" applyFont="1" applyFill="1" applyBorder="1" applyAlignment="1">
      <alignment horizontal="center" vertical="center"/>
    </xf>
    <xf numFmtId="0" fontId="38" fillId="34" borderId="35" xfId="0" applyFont="1" applyFill="1" applyBorder="1" applyAlignment="1">
      <alignment horizontal="center" vertical="center"/>
    </xf>
    <xf numFmtId="0" fontId="38" fillId="34" borderId="36" xfId="0" applyFont="1" applyFill="1" applyBorder="1" applyAlignment="1">
      <alignment horizontal="center" vertical="center"/>
    </xf>
    <xf numFmtId="0" fontId="38" fillId="34" borderId="147" xfId="0" applyFont="1" applyFill="1" applyBorder="1" applyAlignment="1">
      <alignment horizontal="center" vertical="center"/>
    </xf>
    <xf numFmtId="0" fontId="38" fillId="34" borderId="29" xfId="0" applyFont="1" applyFill="1" applyBorder="1" applyAlignment="1">
      <alignment horizontal="center" vertical="center"/>
    </xf>
    <xf numFmtId="0" fontId="38" fillId="34" borderId="148" xfId="0" applyFont="1" applyFill="1" applyBorder="1" applyAlignment="1">
      <alignment horizontal="center" vertical="center"/>
    </xf>
    <xf numFmtId="38" fontId="39" fillId="29" borderId="37" xfId="0" applyNumberFormat="1" applyFont="1" applyFill="1" applyBorder="1" applyAlignment="1">
      <alignment vertical="center"/>
    </xf>
    <xf numFmtId="0" fontId="39" fillId="29" borderId="134" xfId="0" applyFont="1" applyFill="1" applyBorder="1" applyAlignment="1">
      <alignment horizontal="right" vertical="center"/>
    </xf>
    <xf numFmtId="3" fontId="28" fillId="0" borderId="149" xfId="47" applyNumberFormat="1" applyFont="1" applyBorder="1" applyAlignment="1">
      <alignment horizontal="center" vertical="center" shrinkToFit="1"/>
    </xf>
    <xf numFmtId="3" fontId="28" fillId="0" borderId="150" xfId="47" applyNumberFormat="1" applyFont="1" applyBorder="1" applyAlignment="1">
      <alignment horizontal="center" vertical="center" shrinkToFit="1"/>
    </xf>
    <xf numFmtId="3" fontId="28" fillId="0" borderId="151" xfId="47" applyNumberFormat="1" applyFont="1" applyBorder="1" applyAlignment="1">
      <alignment horizontal="center" vertical="center" shrinkToFit="1"/>
    </xf>
    <xf numFmtId="3" fontId="28" fillId="0" borderId="93" xfId="47" applyNumberFormat="1" applyFont="1" applyBorder="1" applyAlignment="1">
      <alignment horizontal="center" vertical="center" shrinkToFit="1"/>
    </xf>
    <xf numFmtId="3" fontId="28" fillId="0" borderId="152" xfId="47" applyNumberFormat="1" applyFont="1" applyBorder="1" applyAlignment="1">
      <alignment horizontal="center" vertical="center" shrinkToFit="1"/>
    </xf>
    <xf numFmtId="3" fontId="28" fillId="0" borderId="153" xfId="47" applyNumberFormat="1" applyFont="1" applyBorder="1" applyAlignment="1">
      <alignment horizontal="center" vertical="center" shrinkToFit="1"/>
    </xf>
    <xf numFmtId="3" fontId="63" fillId="0" borderId="155" xfId="47" applyNumberFormat="1" applyFont="1" applyFill="1" applyBorder="1" applyAlignment="1">
      <alignment horizontal="center" vertical="center" shrinkToFit="1"/>
    </xf>
    <xf numFmtId="3" fontId="63" fillId="0" borderId="94" xfId="47" applyNumberFormat="1" applyFont="1" applyFill="1" applyBorder="1" applyAlignment="1">
      <alignment horizontal="center" vertical="center" shrinkToFit="1"/>
    </xf>
    <xf numFmtId="3" fontId="63" fillId="0" borderId="156" xfId="47" applyNumberFormat="1" applyFont="1" applyFill="1" applyBorder="1" applyAlignment="1">
      <alignment horizontal="center" vertical="center" shrinkToFit="1"/>
    </xf>
    <xf numFmtId="3" fontId="63" fillId="0" borderId="155" xfId="47" applyNumberFormat="1" applyFont="1" applyBorder="1" applyAlignment="1">
      <alignment horizontal="center" vertical="center" shrinkToFit="1"/>
    </xf>
    <xf numFmtId="3" fontId="63" fillId="0" borderId="94" xfId="47" applyNumberFormat="1" applyFont="1" applyBorder="1" applyAlignment="1">
      <alignment horizontal="center" vertical="center" shrinkToFit="1"/>
    </xf>
    <xf numFmtId="3" fontId="63" fillId="0" borderId="156" xfId="47" applyNumberFormat="1" applyFont="1" applyBorder="1" applyAlignment="1">
      <alignment horizontal="center" vertical="center" shrinkToFit="1"/>
    </xf>
    <xf numFmtId="3" fontId="63" fillId="0" borderId="165" xfId="47" applyNumberFormat="1" applyFont="1" applyFill="1" applyBorder="1" applyAlignment="1">
      <alignment vertical="center" wrapText="1" shrinkToFit="1"/>
    </xf>
    <xf numFmtId="3" fontId="63" fillId="0" borderId="95" xfId="47" applyNumberFormat="1" applyFont="1" applyFill="1" applyBorder="1" applyAlignment="1">
      <alignment vertical="center" wrapText="1" shrinkToFit="1"/>
    </xf>
    <xf numFmtId="3" fontId="63" fillId="0" borderId="154" xfId="47" applyNumberFormat="1" applyFont="1" applyFill="1" applyBorder="1" applyAlignment="1">
      <alignment vertical="center" wrapText="1" shrinkToFit="1"/>
    </xf>
    <xf numFmtId="0" fontId="0" fillId="0" borderId="157" xfId="47" applyFont="1" applyBorder="1" applyAlignment="1">
      <alignment horizontal="center" vertical="center" shrinkToFit="1"/>
    </xf>
    <xf numFmtId="0" fontId="64" fillId="0" borderId="98" xfId="53" applyFont="1" applyBorder="1" applyAlignment="1">
      <alignment horizontal="center" vertical="center" shrinkToFit="1"/>
    </xf>
    <xf numFmtId="0" fontId="64" fillId="0" borderId="158" xfId="53" applyFont="1" applyBorder="1" applyAlignment="1">
      <alignment horizontal="center" vertical="center" shrinkToFit="1"/>
    </xf>
    <xf numFmtId="3" fontId="28" fillId="0" borderId="46" xfId="47" applyNumberFormat="1" applyFont="1" applyBorder="1" applyAlignment="1">
      <alignment horizontal="center" vertical="center" shrinkToFit="1"/>
    </xf>
    <xf numFmtId="3" fontId="28" fillId="0" borderId="48" xfId="47" applyNumberFormat="1" applyFont="1" applyBorder="1" applyAlignment="1">
      <alignment horizontal="center" vertical="center" shrinkToFit="1"/>
    </xf>
    <xf numFmtId="0" fontId="64" fillId="0" borderId="90" xfId="53" applyFont="1" applyBorder="1" applyAlignment="1">
      <alignment horizontal="center" vertical="center" shrinkToFit="1"/>
    </xf>
    <xf numFmtId="3" fontId="28" fillId="0" borderId="88" xfId="47" applyNumberFormat="1" applyFont="1" applyBorder="1" applyAlignment="1">
      <alignment horizontal="center" vertical="center" shrinkToFit="1"/>
    </xf>
    <xf numFmtId="3" fontId="28" fillId="0" borderId="88" xfId="47" applyNumberFormat="1" applyFont="1" applyFill="1" applyBorder="1" applyAlignment="1">
      <alignment horizontal="center" vertical="center" shrinkToFit="1"/>
    </xf>
    <xf numFmtId="0" fontId="64" fillId="0" borderId="28" xfId="53" applyFont="1" applyBorder="1" applyAlignment="1">
      <alignment horizontal="center" vertical="center" shrinkToFit="1"/>
    </xf>
    <xf numFmtId="0" fontId="0" fillId="0" borderId="167" xfId="47" applyFont="1" applyBorder="1" applyAlignment="1">
      <alignment horizontal="center" vertical="center" shrinkToFit="1"/>
    </xf>
    <xf numFmtId="0" fontId="64" fillId="0" borderId="168" xfId="53" applyFont="1" applyBorder="1" applyAlignment="1">
      <alignment horizontal="center" vertical="center" shrinkToFit="1"/>
    </xf>
    <xf numFmtId="0" fontId="64" fillId="0" borderId="171" xfId="53" applyFont="1" applyBorder="1" applyAlignment="1">
      <alignment horizontal="center" vertical="center" shrinkToFit="1"/>
    </xf>
  </cellXfs>
  <cellStyles count="6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55"/>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35"/>
    <cellStyle name="桁区切り 2 2" xfId="54"/>
    <cellStyle name="桁区切り 3" xfId="36"/>
    <cellStyle name="桁区切り 4"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10" xfId="56"/>
    <cellStyle name="標準 2" xfId="46"/>
    <cellStyle name="標準 2 2" xfId="52"/>
    <cellStyle name="標準 2 3" xfId="57"/>
    <cellStyle name="標準 2 4" xfId="62"/>
    <cellStyle name="標準 2 6" xfId="63"/>
    <cellStyle name="標準 3" xfId="47"/>
    <cellStyle name="標準 3 2" xfId="58"/>
    <cellStyle name="標準 4" xfId="48"/>
    <cellStyle name="標準 5" xfId="53"/>
    <cellStyle name="標準 6" xfId="49"/>
    <cellStyle name="標準 7" xfId="59"/>
    <cellStyle name="標準 8" xfId="60"/>
    <cellStyle name="標準 9" xfId="61"/>
    <cellStyle name="未定義" xfId="50"/>
    <cellStyle name="良い" xfId="5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png"/><Relationship Id="rId4" Type="http://schemas.openxmlformats.org/officeDocument/2006/relationships/image" Target="../media/image4.emf"/><Relationship Id="rId9" Type="http://schemas.openxmlformats.org/officeDocument/2006/relationships/image" Target="../media/image9.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11.emf"/><Relationship Id="rId1" Type="http://schemas.openxmlformats.org/officeDocument/2006/relationships/image" Target="../media/image10.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90</xdr:row>
      <xdr:rowOff>85725</xdr:rowOff>
    </xdr:from>
    <xdr:to>
      <xdr:col>23</xdr:col>
      <xdr:colOff>143850</xdr:colOff>
      <xdr:row>107</xdr:row>
      <xdr:rowOff>1200</xdr:rowOff>
    </xdr:to>
    <xdr:pic>
      <xdr:nvPicPr>
        <xdr:cNvPr id="60" name="図 5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516975"/>
          <a:ext cx="6716100" cy="3963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9525</xdr:colOff>
      <xdr:row>47</xdr:row>
      <xdr:rowOff>19050</xdr:rowOff>
    </xdr:from>
    <xdr:to>
      <xdr:col>16</xdr:col>
      <xdr:colOff>20325</xdr:colOff>
      <xdr:row>63</xdr:row>
      <xdr:rowOff>219000</xdr:rowOff>
    </xdr:to>
    <xdr:pic>
      <xdr:nvPicPr>
        <xdr:cNvPr id="55" name="図 54"/>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 y="11210925"/>
          <a:ext cx="4582800" cy="4009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0</xdr:col>
          <xdr:colOff>0</xdr:colOff>
          <xdr:row>14</xdr:row>
          <xdr:rowOff>66675</xdr:rowOff>
        </xdr:from>
        <xdr:to>
          <xdr:col>20</xdr:col>
          <xdr:colOff>138654</xdr:colOff>
          <xdr:row>21</xdr:row>
          <xdr:rowOff>95400</xdr:rowOff>
        </xdr:to>
        <xdr:pic>
          <xdr:nvPicPr>
            <xdr:cNvPr id="52" name="図 51"/>
            <xdr:cNvPicPr>
              <a:picLocks noChangeAspect="1" noChangeArrowheads="1"/>
              <a:extLst>
                <a:ext uri="{84589F7E-364E-4C9E-8A38-B11213B215E9}">
                  <a14:cameraTool cellRange="入力・分析シート!$A$1:$G$9" spid="_x0000_s3323"/>
                </a:ext>
              </a:extLst>
            </xdr:cNvPicPr>
          </xdr:nvPicPr>
          <xdr:blipFill>
            <a:blip xmlns:r="http://schemas.openxmlformats.org/officeDocument/2006/relationships" r:embed="rId3"/>
            <a:srcRect/>
            <a:stretch>
              <a:fillRect/>
            </a:stretch>
          </xdr:blipFill>
          <xdr:spPr bwMode="auto">
            <a:xfrm>
              <a:off x="0" y="3400425"/>
              <a:ext cx="5853654" cy="16956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0</xdr:col>
      <xdr:colOff>9525</xdr:colOff>
      <xdr:row>63</xdr:row>
      <xdr:rowOff>219075</xdr:rowOff>
    </xdr:from>
    <xdr:to>
      <xdr:col>16</xdr:col>
      <xdr:colOff>20325</xdr:colOff>
      <xdr:row>72</xdr:row>
      <xdr:rowOff>173820</xdr:rowOff>
    </xdr:to>
    <xdr:pic>
      <xdr:nvPicPr>
        <xdr:cNvPr id="75" name="図 74"/>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525" y="15220950"/>
          <a:ext cx="4582800" cy="20978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166158</xdr:colOff>
      <xdr:row>55</xdr:row>
      <xdr:rowOff>61384</xdr:rowOff>
    </xdr:from>
    <xdr:to>
      <xdr:col>8</xdr:col>
      <xdr:colOff>137583</xdr:colOff>
      <xdr:row>56</xdr:row>
      <xdr:rowOff>175683</xdr:rowOff>
    </xdr:to>
    <xdr:sp macro="" textlink="">
      <xdr:nvSpPr>
        <xdr:cNvPr id="16909" name="AutoShape 55"/>
        <xdr:cNvSpPr>
          <a:spLocks noChangeArrowheads="1"/>
        </xdr:cNvSpPr>
      </xdr:nvSpPr>
      <xdr:spPr bwMode="auto">
        <a:xfrm>
          <a:off x="1594908" y="13438717"/>
          <a:ext cx="828675" cy="357716"/>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18</xdr:col>
      <xdr:colOff>171450</xdr:colOff>
      <xdr:row>32</xdr:row>
      <xdr:rowOff>38100</xdr:rowOff>
    </xdr:from>
    <xdr:to>
      <xdr:col>23</xdr:col>
      <xdr:colOff>38100</xdr:colOff>
      <xdr:row>36</xdr:row>
      <xdr:rowOff>104775</xdr:rowOff>
    </xdr:to>
    <xdr:pic>
      <xdr:nvPicPr>
        <xdr:cNvPr id="16910" name="図 9"/>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314950" y="7658100"/>
          <a:ext cx="1295400" cy="1019175"/>
        </a:xfrm>
        <a:prstGeom prst="rect">
          <a:avLst/>
        </a:prstGeom>
        <a:solidFill>
          <a:srgbClr val="FFFFFF"/>
        </a:solidFill>
        <a:ln w="9525">
          <a:solidFill>
            <a:srgbClr val="000000"/>
          </a:solidFill>
          <a:miter lim="800000"/>
          <a:headEnd/>
          <a:tailEnd/>
        </a:ln>
      </xdr:spPr>
    </xdr:pic>
    <xdr:clientData/>
  </xdr:twoCellAnchor>
  <xdr:oneCellAnchor>
    <xdr:from>
      <xdr:col>9</xdr:col>
      <xdr:colOff>186233</xdr:colOff>
      <xdr:row>48</xdr:row>
      <xdr:rowOff>109848</xdr:rowOff>
    </xdr:from>
    <xdr:ext cx="197042" cy="220317"/>
    <xdr:sp macro="" textlink="">
      <xdr:nvSpPr>
        <xdr:cNvPr id="9264" name="テキスト ボックス 3"/>
        <xdr:cNvSpPr txBox="1">
          <a:spLocks noChangeArrowheads="1"/>
        </xdr:cNvSpPr>
      </xdr:nvSpPr>
      <xdr:spPr bwMode="auto">
        <a:xfrm>
          <a:off x="2757983" y="11539848"/>
          <a:ext cx="197042" cy="22031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①</a:t>
          </a:r>
          <a:endParaRPr lang="ja-JP" altLang="en-US"/>
        </a:p>
      </xdr:txBody>
    </xdr:sp>
    <xdr:clientData/>
  </xdr:oneCellAnchor>
  <xdr:twoCellAnchor>
    <xdr:from>
      <xdr:col>10</xdr:col>
      <xdr:colOff>114300</xdr:colOff>
      <xdr:row>48</xdr:row>
      <xdr:rowOff>88900</xdr:rowOff>
    </xdr:from>
    <xdr:to>
      <xdr:col>13</xdr:col>
      <xdr:colOff>238125</xdr:colOff>
      <xdr:row>49</xdr:row>
      <xdr:rowOff>146050</xdr:rowOff>
    </xdr:to>
    <xdr:sp macro="" textlink="">
      <xdr:nvSpPr>
        <xdr:cNvPr id="16912" name="AutoShape 54"/>
        <xdr:cNvSpPr>
          <a:spLocks noChangeArrowheads="1"/>
        </xdr:cNvSpPr>
      </xdr:nvSpPr>
      <xdr:spPr bwMode="auto">
        <a:xfrm>
          <a:off x="2971800" y="11518900"/>
          <a:ext cx="981075" cy="295275"/>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4</xdr:col>
      <xdr:colOff>196167</xdr:colOff>
      <xdr:row>54</xdr:row>
      <xdr:rowOff>100323</xdr:rowOff>
    </xdr:from>
    <xdr:ext cx="197042" cy="220317"/>
    <xdr:sp macro="" textlink="">
      <xdr:nvSpPr>
        <xdr:cNvPr id="9272" name="Text Box 56"/>
        <xdr:cNvSpPr txBox="1">
          <a:spLocks noChangeArrowheads="1"/>
        </xdr:cNvSpPr>
      </xdr:nvSpPr>
      <xdr:spPr bwMode="auto">
        <a:xfrm>
          <a:off x="1339167" y="12959073"/>
          <a:ext cx="197042" cy="220317"/>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②</a:t>
          </a:r>
          <a:endParaRPr lang="ja-JP" altLang="en-US"/>
        </a:p>
      </xdr:txBody>
    </xdr:sp>
    <xdr:clientData/>
  </xdr:oneCellAnchor>
  <xdr:oneCellAnchor>
    <xdr:from>
      <xdr:col>4</xdr:col>
      <xdr:colOff>129083</xdr:colOff>
      <xdr:row>57</xdr:row>
      <xdr:rowOff>205098</xdr:rowOff>
    </xdr:from>
    <xdr:ext cx="197042" cy="220317"/>
    <xdr:sp macro="" textlink="">
      <xdr:nvSpPr>
        <xdr:cNvPr id="9274" name="Text Box 58"/>
        <xdr:cNvSpPr txBox="1">
          <a:spLocks noChangeArrowheads="1"/>
        </xdr:cNvSpPr>
      </xdr:nvSpPr>
      <xdr:spPr bwMode="auto">
        <a:xfrm>
          <a:off x="1272083" y="13778223"/>
          <a:ext cx="197042" cy="220317"/>
        </a:xfrm>
        <a:prstGeom prst="rect">
          <a:avLst/>
        </a:prstGeom>
        <a:solidFill>
          <a:srgbClr val="FFFFCC"/>
        </a:solidFill>
        <a:ln>
          <a:noFill/>
        </a:ln>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③</a:t>
          </a:r>
          <a:endParaRPr lang="ja-JP" altLang="en-US"/>
        </a:p>
      </xdr:txBody>
    </xdr:sp>
    <xdr:clientData/>
  </xdr:oneCellAnchor>
  <xdr:twoCellAnchor>
    <xdr:from>
      <xdr:col>17</xdr:col>
      <xdr:colOff>180977</xdr:colOff>
      <xdr:row>58</xdr:row>
      <xdr:rowOff>133350</xdr:rowOff>
    </xdr:from>
    <xdr:to>
      <xdr:col>22</xdr:col>
      <xdr:colOff>57150</xdr:colOff>
      <xdr:row>63</xdr:row>
      <xdr:rowOff>76200</xdr:rowOff>
    </xdr:to>
    <xdr:sp macro="" textlink="">
      <xdr:nvSpPr>
        <xdr:cNvPr id="9278" name="AutoShape 62"/>
        <xdr:cNvSpPr>
          <a:spLocks noChangeArrowheads="1"/>
        </xdr:cNvSpPr>
      </xdr:nvSpPr>
      <xdr:spPr bwMode="auto">
        <a:xfrm>
          <a:off x="5038727" y="13944600"/>
          <a:ext cx="1304923" cy="1133475"/>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②金額の単位を選択します。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今回は「千円」を選択します。</a:t>
          </a:r>
          <a:endParaRPr lang="ja-JP" altLang="en-US"/>
        </a:p>
      </xdr:txBody>
    </xdr:sp>
    <xdr:clientData/>
  </xdr:twoCellAnchor>
  <xdr:twoCellAnchor>
    <xdr:from>
      <xdr:col>17</xdr:col>
      <xdr:colOff>152401</xdr:colOff>
      <xdr:row>70</xdr:row>
      <xdr:rowOff>47625</xdr:rowOff>
    </xdr:from>
    <xdr:to>
      <xdr:col>22</xdr:col>
      <xdr:colOff>161925</xdr:colOff>
      <xdr:row>80</xdr:row>
      <xdr:rowOff>200025</xdr:rowOff>
    </xdr:to>
    <xdr:sp macro="" textlink="">
      <xdr:nvSpPr>
        <xdr:cNvPr id="9281" name="AutoShape 65"/>
        <xdr:cNvSpPr>
          <a:spLocks noChangeArrowheads="1"/>
        </xdr:cNvSpPr>
      </xdr:nvSpPr>
      <xdr:spPr bwMode="auto">
        <a:xfrm>
          <a:off x="5010151" y="16716375"/>
          <a:ext cx="1438274" cy="2533650"/>
        </a:xfrm>
        <a:prstGeom prst="roundRect">
          <a:avLst>
            <a:gd name="adj" fmla="val 16667"/>
          </a:avLst>
        </a:prstGeom>
        <a:solidFill>
          <a:srgbClr xmlns:mc="http://schemas.openxmlformats.org/markup-compatibility/2006" xmlns:a14="http://schemas.microsoft.com/office/drawing/2010/main" val="FFFFFF" mc:Ignorable="a14" a14:legacySpreadsheetColorIndex="9"/>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③需要増加額を入力します。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需要増加額は「10億円」なので千円単位で「1,000,000」を入力します。入力する欄は、「建築需要が発生」なので「</a:t>
          </a:r>
          <a:r>
            <a:rPr lang="en-US" altLang="ja-JP" sz="1200" b="0" i="0" u="none" strike="noStrike" baseline="0">
              <a:solidFill>
                <a:srgbClr val="000000"/>
              </a:solidFill>
              <a:latin typeface="ＭＳ Ｐゴシック"/>
              <a:ea typeface="ＭＳ Ｐゴシック"/>
            </a:rPr>
            <a:t>60</a:t>
          </a:r>
          <a:r>
            <a:rPr lang="ja-JP" altLang="en-US" sz="1200" b="0" i="0" u="none" strike="noStrike" baseline="0">
              <a:solidFill>
                <a:srgbClr val="000000"/>
              </a:solidFill>
              <a:latin typeface="ＭＳ Ｐゴシック"/>
              <a:ea typeface="ＭＳ Ｐゴシック"/>
            </a:rPr>
            <a:t>建築」になります。</a:t>
          </a:r>
          <a:endParaRPr lang="ja-JP" altLang="en-US"/>
        </a:p>
      </xdr:txBody>
    </xdr:sp>
    <xdr:clientData/>
  </xdr:twoCellAnchor>
  <xdr:twoCellAnchor>
    <xdr:from>
      <xdr:col>5</xdr:col>
      <xdr:colOff>243417</xdr:colOff>
      <xdr:row>90</xdr:row>
      <xdr:rowOff>38100</xdr:rowOff>
    </xdr:from>
    <xdr:to>
      <xdr:col>21</xdr:col>
      <xdr:colOff>42333</xdr:colOff>
      <xdr:row>91</xdr:row>
      <xdr:rowOff>123825</xdr:rowOff>
    </xdr:to>
    <xdr:sp macro="" textlink="">
      <xdr:nvSpPr>
        <xdr:cNvPr id="16919" name="AutoShape 191"/>
        <xdr:cNvSpPr>
          <a:spLocks noChangeArrowheads="1"/>
        </xdr:cNvSpPr>
      </xdr:nvSpPr>
      <xdr:spPr bwMode="auto">
        <a:xfrm>
          <a:off x="1672167" y="21935017"/>
          <a:ext cx="4370916" cy="329141"/>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5</xdr:col>
      <xdr:colOff>57149</xdr:colOff>
      <xdr:row>89</xdr:row>
      <xdr:rowOff>132262</xdr:rowOff>
    </xdr:from>
    <xdr:ext cx="161925" cy="220317"/>
    <xdr:sp macro="" textlink="">
      <xdr:nvSpPr>
        <xdr:cNvPr id="9408" name="Text Box 192"/>
        <xdr:cNvSpPr txBox="1">
          <a:spLocks noChangeArrowheads="1"/>
        </xdr:cNvSpPr>
      </xdr:nvSpPr>
      <xdr:spPr bwMode="auto">
        <a:xfrm>
          <a:off x="1485899" y="21325387"/>
          <a:ext cx="161925" cy="220317"/>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①</a:t>
          </a:r>
          <a:endParaRPr lang="ja-JP" altLang="en-US"/>
        </a:p>
      </xdr:txBody>
    </xdr:sp>
    <xdr:clientData/>
  </xdr:oneCellAnchor>
  <xdr:oneCellAnchor>
    <xdr:from>
      <xdr:col>0</xdr:col>
      <xdr:colOff>216011</xdr:colOff>
      <xdr:row>103</xdr:row>
      <xdr:rowOff>223857</xdr:rowOff>
    </xdr:from>
    <xdr:ext cx="197042" cy="220317"/>
    <xdr:sp macro="" textlink="">
      <xdr:nvSpPr>
        <xdr:cNvPr id="9437" name="Text Box 221"/>
        <xdr:cNvSpPr txBox="1">
          <a:spLocks noChangeArrowheads="1"/>
        </xdr:cNvSpPr>
      </xdr:nvSpPr>
      <xdr:spPr bwMode="auto">
        <a:xfrm>
          <a:off x="216011" y="25285190"/>
          <a:ext cx="197042" cy="22031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27432" tIns="18288" rIns="27432" bIns="18288" anchor="ctr" upright="1">
          <a:spAutoFit/>
        </a:bodyPr>
        <a:lstStyle/>
        <a:p>
          <a:pPr algn="ctr" rtl="0">
            <a:defRPr sz="1000"/>
          </a:pPr>
          <a:r>
            <a:rPr lang="ja-JP" altLang="en-US" sz="1100" b="1" i="0" u="none" strike="noStrike" baseline="0">
              <a:solidFill>
                <a:srgbClr val="FF0000"/>
              </a:solidFill>
              <a:latin typeface="ＭＳ Ｐゴシック"/>
              <a:ea typeface="ＭＳ Ｐゴシック"/>
            </a:rPr>
            <a:t>②</a:t>
          </a:r>
          <a:endParaRPr lang="ja-JP" altLang="en-US"/>
        </a:p>
      </xdr:txBody>
    </xdr:sp>
    <xdr:clientData/>
  </xdr:oneCellAnchor>
  <xdr:twoCellAnchor>
    <xdr:from>
      <xdr:col>0</xdr:col>
      <xdr:colOff>9525</xdr:colOff>
      <xdr:row>153</xdr:row>
      <xdr:rowOff>38100</xdr:rowOff>
    </xdr:from>
    <xdr:to>
      <xdr:col>23</xdr:col>
      <xdr:colOff>142875</xdr:colOff>
      <xdr:row>170</xdr:row>
      <xdr:rowOff>228600</xdr:rowOff>
    </xdr:to>
    <xdr:grpSp>
      <xdr:nvGrpSpPr>
        <xdr:cNvPr id="16923" name="グループ化 14"/>
        <xdr:cNvGrpSpPr>
          <a:grpSpLocks/>
        </xdr:cNvGrpSpPr>
      </xdr:nvGrpSpPr>
      <xdr:grpSpPr bwMode="auto">
        <a:xfrm>
          <a:off x="9525" y="36471225"/>
          <a:ext cx="6705600" cy="4238625"/>
          <a:chOff x="38100" y="36690301"/>
          <a:chExt cx="6705600" cy="4238624"/>
        </a:xfrm>
      </xdr:grpSpPr>
      <xdr:pic>
        <xdr:nvPicPr>
          <xdr:cNvPr id="16931" name="図 44"/>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t="5" b="74460"/>
          <a:stretch>
            <a:fillRect/>
          </a:stretch>
        </xdr:blipFill>
        <xdr:spPr bwMode="auto">
          <a:xfrm>
            <a:off x="142875" y="36690301"/>
            <a:ext cx="6506820" cy="40850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sp macro="" textlink="">
        <xdr:nvSpPr>
          <xdr:cNvPr id="16932" name="大波 12"/>
          <xdr:cNvSpPr>
            <a:spLocks noChangeArrowheads="1"/>
          </xdr:cNvSpPr>
        </xdr:nvSpPr>
        <xdr:spPr bwMode="auto">
          <a:xfrm>
            <a:off x="57150" y="40633651"/>
            <a:ext cx="6667500" cy="295274"/>
          </a:xfrm>
          <a:prstGeom prst="wave">
            <a:avLst>
              <a:gd name="adj1" fmla="val 20000"/>
              <a:gd name="adj2" fmla="val 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16933" name="正方形/長方形 13"/>
          <xdr:cNvSpPr>
            <a:spLocks noChangeArrowheads="1"/>
          </xdr:cNvSpPr>
        </xdr:nvSpPr>
        <xdr:spPr bwMode="auto">
          <a:xfrm>
            <a:off x="6696075" y="40624125"/>
            <a:ext cx="47625" cy="276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lgn="ctr">
                <a:solidFill>
                  <a:srgbClr val="000000"/>
                </a:solidFill>
                <a:round/>
                <a:headEnd/>
                <a:tailEnd/>
              </a14:hiddenLine>
            </a:ext>
          </a:extLst>
        </xdr:spPr>
      </xdr:sp>
      <xdr:sp macro="" textlink="">
        <xdr:nvSpPr>
          <xdr:cNvPr id="16934" name="正方形/長方形 48"/>
          <xdr:cNvSpPr>
            <a:spLocks noChangeArrowheads="1"/>
          </xdr:cNvSpPr>
        </xdr:nvSpPr>
        <xdr:spPr bwMode="auto">
          <a:xfrm>
            <a:off x="38100" y="40643175"/>
            <a:ext cx="47625" cy="2762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lgn="ctr">
                <a:solidFill>
                  <a:srgbClr val="000000"/>
                </a:solidFill>
                <a:round/>
                <a:headEnd/>
                <a:tailEnd/>
              </a14:hiddenLine>
            </a:ext>
          </a:extLst>
        </xdr:spPr>
      </xdr:sp>
    </xdr:grpSp>
    <xdr:clientData/>
  </xdr:twoCellAnchor>
  <xdr:twoCellAnchor>
    <xdr:from>
      <xdr:col>8</xdr:col>
      <xdr:colOff>257174</xdr:colOff>
      <xdr:row>70</xdr:row>
      <xdr:rowOff>9525</xdr:rowOff>
    </xdr:from>
    <xdr:to>
      <xdr:col>17</xdr:col>
      <xdr:colOff>152398</xdr:colOff>
      <xdr:row>75</xdr:row>
      <xdr:rowOff>38099</xdr:rowOff>
    </xdr:to>
    <xdr:sp macro="" textlink="">
      <xdr:nvSpPr>
        <xdr:cNvPr id="16926" name="Line 67"/>
        <xdr:cNvSpPr>
          <a:spLocks noChangeShapeType="1"/>
        </xdr:cNvSpPr>
      </xdr:nvSpPr>
      <xdr:spPr bwMode="auto">
        <a:xfrm flipH="1" flipV="1">
          <a:off x="2543174" y="16678275"/>
          <a:ext cx="2466974" cy="1219199"/>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0</xdr:colOff>
      <xdr:row>62</xdr:row>
      <xdr:rowOff>123824</xdr:rowOff>
    </xdr:from>
    <xdr:to>
      <xdr:col>16</xdr:col>
      <xdr:colOff>133350</xdr:colOff>
      <xdr:row>65</xdr:row>
      <xdr:rowOff>19050</xdr:rowOff>
    </xdr:to>
    <xdr:sp macro="" textlink="">
      <xdr:nvSpPr>
        <xdr:cNvPr id="34" name="大波 12"/>
        <xdr:cNvSpPr>
          <a:spLocks noChangeArrowheads="1"/>
        </xdr:cNvSpPr>
      </xdr:nvSpPr>
      <xdr:spPr bwMode="auto">
        <a:xfrm>
          <a:off x="0" y="14887574"/>
          <a:ext cx="4705350" cy="609601"/>
        </a:xfrm>
        <a:prstGeom prst="wave">
          <a:avLst>
            <a:gd name="adj1" fmla="val 20000"/>
            <a:gd name="adj2" fmla="val 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85725</xdr:colOff>
      <xdr:row>57</xdr:row>
      <xdr:rowOff>66675</xdr:rowOff>
    </xdr:from>
    <xdr:to>
      <xdr:col>8</xdr:col>
      <xdr:colOff>190500</xdr:colOff>
      <xdr:row>72</xdr:row>
      <xdr:rowOff>190499</xdr:rowOff>
    </xdr:to>
    <xdr:sp macro="" textlink="">
      <xdr:nvSpPr>
        <xdr:cNvPr id="16914" name="AutoShape 57"/>
        <xdr:cNvSpPr>
          <a:spLocks noChangeArrowheads="1"/>
        </xdr:cNvSpPr>
      </xdr:nvSpPr>
      <xdr:spPr bwMode="auto">
        <a:xfrm>
          <a:off x="1514475" y="13639800"/>
          <a:ext cx="962025" cy="3695699"/>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22</xdr:col>
      <xdr:colOff>95250</xdr:colOff>
      <xdr:row>46</xdr:row>
      <xdr:rowOff>161925</xdr:rowOff>
    </xdr:from>
    <xdr:to>
      <xdr:col>38</xdr:col>
      <xdr:colOff>142875</xdr:colOff>
      <xdr:row>63</xdr:row>
      <xdr:rowOff>47625</xdr:rowOff>
    </xdr:to>
    <xdr:sp macro="" textlink="">
      <xdr:nvSpPr>
        <xdr:cNvPr id="3073" name="AutoShape 1"/>
        <xdr:cNvSpPr>
          <a:spLocks noChangeAspect="1" noChangeArrowheads="1"/>
        </xdr:cNvSpPr>
      </xdr:nvSpPr>
      <xdr:spPr bwMode="auto">
        <a:xfrm>
          <a:off x="6381750" y="11115675"/>
          <a:ext cx="4552950" cy="39338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0</xdr:col>
      <xdr:colOff>30692</xdr:colOff>
      <xdr:row>106</xdr:row>
      <xdr:rowOff>28577</xdr:rowOff>
    </xdr:from>
    <xdr:to>
      <xdr:col>23</xdr:col>
      <xdr:colOff>135467</xdr:colOff>
      <xdr:row>107</xdr:row>
      <xdr:rowOff>196629</xdr:rowOff>
    </xdr:to>
    <xdr:sp macro="" textlink="">
      <xdr:nvSpPr>
        <xdr:cNvPr id="43" name="大波 23"/>
        <xdr:cNvSpPr>
          <a:spLocks noChangeArrowheads="1"/>
        </xdr:cNvSpPr>
      </xdr:nvSpPr>
      <xdr:spPr bwMode="auto">
        <a:xfrm rot="10800000">
          <a:off x="30692" y="25820160"/>
          <a:ext cx="6677025" cy="411469"/>
        </a:xfrm>
        <a:prstGeom prst="wave">
          <a:avLst>
            <a:gd name="adj1" fmla="val 20000"/>
            <a:gd name="adj2" fmla="val 0"/>
          </a:avLst>
        </a:prstGeom>
        <a:solidFill>
          <a:srgbClr val="FFFFFF"/>
        </a:solidFill>
        <a:ln w="6350" algn="ctr">
          <a:solidFill>
            <a:srgbClr val="000000"/>
          </a:solidFill>
          <a:round/>
          <a:headEnd/>
          <a:tailEnd/>
        </a:ln>
      </xdr:spPr>
    </xdr:sp>
    <xdr:clientData/>
  </xdr:twoCellAnchor>
  <xdr:twoCellAnchor>
    <xdr:from>
      <xdr:col>0</xdr:col>
      <xdr:colOff>127000</xdr:colOff>
      <xdr:row>104</xdr:row>
      <xdr:rowOff>202142</xdr:rowOff>
    </xdr:from>
    <xdr:to>
      <xdr:col>20</xdr:col>
      <xdr:colOff>268816</xdr:colOff>
      <xdr:row>106</xdr:row>
      <xdr:rowOff>59267</xdr:rowOff>
    </xdr:to>
    <xdr:sp macro="" textlink="">
      <xdr:nvSpPr>
        <xdr:cNvPr id="16921" name="AutoShape 220"/>
        <xdr:cNvSpPr>
          <a:spLocks noChangeArrowheads="1"/>
        </xdr:cNvSpPr>
      </xdr:nvSpPr>
      <xdr:spPr bwMode="auto">
        <a:xfrm>
          <a:off x="127000" y="25506892"/>
          <a:ext cx="5856816" cy="343958"/>
        </a:xfrm>
        <a:prstGeom prst="roundRect">
          <a:avLst>
            <a:gd name="adj" fmla="val 16667"/>
          </a:avLst>
        </a:prstGeom>
        <a:noFill/>
        <a:ln w="25400">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15</xdr:col>
      <xdr:colOff>84668</xdr:colOff>
      <xdr:row>46</xdr:row>
      <xdr:rowOff>201088</xdr:rowOff>
    </xdr:from>
    <xdr:to>
      <xdr:col>44</xdr:col>
      <xdr:colOff>144994</xdr:colOff>
      <xdr:row>71</xdr:row>
      <xdr:rowOff>222250</xdr:rowOff>
    </xdr:to>
    <xdr:grpSp>
      <xdr:nvGrpSpPr>
        <xdr:cNvPr id="40" name="グループ化 1"/>
        <xdr:cNvGrpSpPr>
          <a:grpSpLocks/>
        </xdr:cNvGrpSpPr>
      </xdr:nvGrpSpPr>
      <xdr:grpSpPr bwMode="auto">
        <a:xfrm>
          <a:off x="4370918" y="11154838"/>
          <a:ext cx="8280401" cy="5974287"/>
          <a:chOff x="-4181468" y="5740723"/>
          <a:chExt cx="8115287" cy="14166527"/>
        </a:xfrm>
        <a:solidFill>
          <a:schemeClr val="bg1"/>
        </a:solidFill>
      </xdr:grpSpPr>
      <xdr:sp macro="" textlink="">
        <xdr:nvSpPr>
          <xdr:cNvPr id="44" name="大波 43"/>
          <xdr:cNvSpPr/>
        </xdr:nvSpPr>
        <xdr:spPr>
          <a:xfrm rot="5400000">
            <a:off x="-10929143" y="12488398"/>
            <a:ext cx="14019223"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5" name="正方形/長方形 44"/>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47" name="正方形/長方形 46"/>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8</xdr:col>
      <xdr:colOff>104774</xdr:colOff>
      <xdr:row>56</xdr:row>
      <xdr:rowOff>38099</xdr:rowOff>
    </xdr:from>
    <xdr:to>
      <xdr:col>17</xdr:col>
      <xdr:colOff>161923</xdr:colOff>
      <xdr:row>59</xdr:row>
      <xdr:rowOff>133348</xdr:rowOff>
    </xdr:to>
    <xdr:sp macro="" textlink="">
      <xdr:nvSpPr>
        <xdr:cNvPr id="16925" name="Line 64"/>
        <xdr:cNvSpPr>
          <a:spLocks noChangeShapeType="1"/>
        </xdr:cNvSpPr>
      </xdr:nvSpPr>
      <xdr:spPr bwMode="auto">
        <a:xfrm flipH="1" flipV="1">
          <a:off x="2390774" y="13373099"/>
          <a:ext cx="2628899" cy="809624"/>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211666</xdr:colOff>
      <xdr:row>49</xdr:row>
      <xdr:rowOff>105833</xdr:rowOff>
    </xdr:from>
    <xdr:to>
      <xdr:col>17</xdr:col>
      <xdr:colOff>190497</xdr:colOff>
      <xdr:row>50</xdr:row>
      <xdr:rowOff>180971</xdr:rowOff>
    </xdr:to>
    <xdr:sp macro="" textlink="">
      <xdr:nvSpPr>
        <xdr:cNvPr id="16924" name="Line 60"/>
        <xdr:cNvSpPr>
          <a:spLocks noChangeShapeType="1"/>
        </xdr:cNvSpPr>
      </xdr:nvSpPr>
      <xdr:spPr bwMode="auto">
        <a:xfrm flipH="1" flipV="1">
          <a:off x="3926416" y="12022666"/>
          <a:ext cx="1121831" cy="318555"/>
        </a:xfrm>
        <a:prstGeom prst="line">
          <a:avLst/>
        </a:prstGeom>
        <a:noFill/>
        <a:ln w="190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169330</xdr:colOff>
      <xdr:row>89</xdr:row>
      <xdr:rowOff>42334</xdr:rowOff>
    </xdr:from>
    <xdr:to>
      <xdr:col>51</xdr:col>
      <xdr:colOff>187323</xdr:colOff>
      <xdr:row>114</xdr:row>
      <xdr:rowOff>223303</xdr:rowOff>
    </xdr:to>
    <xdr:grpSp>
      <xdr:nvGrpSpPr>
        <xdr:cNvPr id="54" name="グループ化 1"/>
        <xdr:cNvGrpSpPr>
          <a:grpSpLocks/>
        </xdr:cNvGrpSpPr>
      </xdr:nvGrpSpPr>
      <xdr:grpSpPr bwMode="auto">
        <a:xfrm>
          <a:off x="6455830" y="21235459"/>
          <a:ext cx="8238068" cy="6134094"/>
          <a:chOff x="-4139995" y="5347895"/>
          <a:chExt cx="8073814" cy="14559355"/>
        </a:xfrm>
        <a:solidFill>
          <a:schemeClr val="bg1"/>
        </a:solidFill>
      </xdr:grpSpPr>
      <xdr:sp macro="" textlink="">
        <xdr:nvSpPr>
          <xdr:cNvPr id="57" name="大波 56"/>
          <xdr:cNvSpPr/>
        </xdr:nvSpPr>
        <xdr:spPr>
          <a:xfrm rot="5400000">
            <a:off x="-9107650" y="10315550"/>
            <a:ext cx="10459183"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8" name="正方形/長方形 57"/>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59" name="正方形/長方形 58"/>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19</xdr:col>
      <xdr:colOff>264583</xdr:colOff>
      <xdr:row>13</xdr:row>
      <xdr:rowOff>137583</xdr:rowOff>
    </xdr:from>
    <xdr:to>
      <xdr:col>48</xdr:col>
      <xdr:colOff>134411</xdr:colOff>
      <xdr:row>22</xdr:row>
      <xdr:rowOff>84666</xdr:rowOff>
    </xdr:to>
    <xdr:grpSp>
      <xdr:nvGrpSpPr>
        <xdr:cNvPr id="36" name="グループ化 1"/>
        <xdr:cNvGrpSpPr>
          <a:grpSpLocks/>
        </xdr:cNvGrpSpPr>
      </xdr:nvGrpSpPr>
      <xdr:grpSpPr bwMode="auto">
        <a:xfrm>
          <a:off x="5693833" y="3233208"/>
          <a:ext cx="8089903" cy="2090208"/>
          <a:chOff x="-4181470" y="10258291"/>
          <a:chExt cx="8115289" cy="9648959"/>
        </a:xfrm>
        <a:solidFill>
          <a:schemeClr val="bg1"/>
        </a:solidFill>
      </xdr:grpSpPr>
      <xdr:sp macro="" textlink="">
        <xdr:nvSpPr>
          <xdr:cNvPr id="37" name="大波 36"/>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8" name="正方形/長方形 37"/>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9" name="正方形/長方形 38"/>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xdr:from>
      <xdr:col>17</xdr:col>
      <xdr:colOff>169334</xdr:colOff>
      <xdr:row>47</xdr:row>
      <xdr:rowOff>222250</xdr:rowOff>
    </xdr:from>
    <xdr:to>
      <xdr:col>22</xdr:col>
      <xdr:colOff>131232</xdr:colOff>
      <xdr:row>55</xdr:row>
      <xdr:rowOff>237068</xdr:rowOff>
    </xdr:to>
    <xdr:sp macro="" textlink="">
      <xdr:nvSpPr>
        <xdr:cNvPr id="50" name="AutoShape 59"/>
        <xdr:cNvSpPr>
          <a:spLocks noChangeArrowheads="1"/>
        </xdr:cNvSpPr>
      </xdr:nvSpPr>
      <xdr:spPr bwMode="auto">
        <a:xfrm>
          <a:off x="5027084" y="11652250"/>
          <a:ext cx="1390648" cy="1962151"/>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5400">
          <a:solidFill>
            <a:srgbClr xmlns:mc="http://schemas.openxmlformats.org/markup-compatibility/2006" xmlns:a14="http://schemas.microsoft.com/office/drawing/2010/main" val="FF0000" mc:Ignorable="a14" a14:legacySpreadsheetColorIndex="10"/>
          </a:solidFill>
          <a:round/>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①消費転換係数を入力します。</a:t>
          </a:r>
        </a:p>
        <a:p>
          <a:pPr algn="l" rtl="0">
            <a:lnSpc>
              <a:spcPts val="1400"/>
            </a:lnSpc>
            <a:defRPr sz="1000"/>
          </a:pPr>
          <a:r>
            <a:rPr lang="ja-JP" altLang="en-US" sz="1200" b="0" i="0" u="none" strike="noStrike" baseline="0">
              <a:solidFill>
                <a:srgbClr val="000000"/>
              </a:solidFill>
              <a:latin typeface="ＭＳ Ｐゴシック"/>
              <a:ea typeface="ＭＳ Ｐゴシック"/>
            </a:rPr>
            <a:t>　今回の例では直近</a:t>
          </a:r>
          <a:r>
            <a:rPr lang="en-US" altLang="ja-JP" sz="1200" b="0" i="0" u="none" strike="noStrike" baseline="0">
              <a:solidFill>
                <a:srgbClr val="000000"/>
              </a:solidFill>
              <a:latin typeface="ＭＳ Ｐゴシック"/>
              <a:ea typeface="ＭＳ Ｐゴシック"/>
            </a:rPr>
            <a:t>3</a:t>
          </a:r>
          <a:r>
            <a:rPr lang="ja-JP" altLang="en-US" sz="1200" b="0" i="0" u="none" strike="noStrike" baseline="0">
              <a:solidFill>
                <a:srgbClr val="000000"/>
              </a:solidFill>
              <a:latin typeface="ＭＳ Ｐゴシック"/>
              <a:ea typeface="ＭＳ Ｐゴシック"/>
            </a:rPr>
            <a:t>年（令和</a:t>
          </a:r>
          <a:r>
            <a:rPr lang="en-US" altLang="ja-JP" sz="1200" b="0" i="0" u="none" strike="noStrike" baseline="0">
              <a:solidFill>
                <a:srgbClr val="000000"/>
              </a:solidFill>
              <a:latin typeface="ＭＳ Ｐゴシック"/>
              <a:ea typeface="ＭＳ Ｐゴシック"/>
            </a:rPr>
            <a:t>4</a:t>
          </a:r>
          <a:r>
            <a:rPr lang="ja-JP" altLang="en-US" sz="1200" b="0" i="0" u="none" strike="noStrike" baseline="0">
              <a:solidFill>
                <a:srgbClr val="000000"/>
              </a:solidFill>
              <a:latin typeface="ＭＳ Ｐゴシック"/>
              <a:ea typeface="ＭＳ Ｐゴシック"/>
            </a:rPr>
            <a:t>～令和</a:t>
          </a:r>
          <a:r>
            <a:rPr lang="en-US" altLang="ja-JP" sz="1200" b="0" i="0" u="none" strike="noStrike" baseline="0">
              <a:solidFill>
                <a:srgbClr val="000000"/>
              </a:solidFill>
              <a:latin typeface="ＭＳ Ｐゴシック"/>
              <a:ea typeface="ＭＳ Ｐゴシック"/>
            </a:rPr>
            <a:t>6</a:t>
          </a:r>
          <a:r>
            <a:rPr lang="ja-JP" altLang="en-US" sz="1200" b="0" i="0" u="none" strike="noStrike" baseline="0">
              <a:solidFill>
                <a:srgbClr val="000000"/>
              </a:solidFill>
              <a:latin typeface="ＭＳ Ｐゴシック"/>
              <a:ea typeface="ＭＳ Ｐゴシック"/>
            </a:rPr>
            <a:t>年）の平均「0.</a:t>
          </a:r>
          <a:r>
            <a:rPr lang="en-US" altLang="ja-JP" sz="1200" b="0" i="0" u="none" strike="noStrike" baseline="0">
              <a:solidFill>
                <a:srgbClr val="000000"/>
              </a:solidFill>
              <a:latin typeface="ＭＳ Ｐゴシック"/>
              <a:ea typeface="ＭＳ Ｐゴシック"/>
            </a:rPr>
            <a:t>537302</a:t>
          </a:r>
          <a:r>
            <a:rPr lang="ja-JP" altLang="en-US" sz="1200" b="0" i="0" u="none" strike="noStrike" baseline="0">
              <a:solidFill>
                <a:srgbClr val="000000"/>
              </a:solidFill>
              <a:latin typeface="ＭＳ Ｐゴシック"/>
              <a:ea typeface="ＭＳ Ｐゴシック"/>
            </a:rPr>
            <a:t>」を入力しています。</a:t>
          </a:r>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28</xdr:row>
          <xdr:rowOff>9527</xdr:rowOff>
        </xdr:from>
        <xdr:to>
          <xdr:col>19</xdr:col>
          <xdr:colOff>85725</xdr:colOff>
          <xdr:row>31</xdr:row>
          <xdr:rowOff>79862</xdr:rowOff>
        </xdr:to>
        <xdr:pic>
          <xdr:nvPicPr>
            <xdr:cNvPr id="65" name="図 64"/>
            <xdr:cNvPicPr>
              <a:picLocks noChangeAspect="1" noChangeArrowheads="1"/>
              <a:extLst>
                <a:ext uri="{84589F7E-364E-4C9E-8A38-B11213B215E9}">
                  <a14:cameraTool cellRange="入力・分析シート!$E$3:$L$7" spid="_x0000_s3324"/>
                </a:ext>
              </a:extLst>
            </xdr:cNvPicPr>
          </xdr:nvPicPr>
          <xdr:blipFill>
            <a:blip xmlns:r="http://schemas.openxmlformats.org/officeDocument/2006/relationships" r:embed="rId7"/>
            <a:srcRect/>
            <a:stretch>
              <a:fillRect/>
            </a:stretch>
          </xdr:blipFill>
          <xdr:spPr bwMode="auto">
            <a:xfrm>
              <a:off x="0" y="6715127"/>
              <a:ext cx="5514975" cy="78471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18</xdr:col>
      <xdr:colOff>209551</xdr:colOff>
      <xdr:row>27</xdr:row>
      <xdr:rowOff>238125</xdr:rowOff>
    </xdr:from>
    <xdr:to>
      <xdr:col>37</xdr:col>
      <xdr:colOff>276226</xdr:colOff>
      <xdr:row>31</xdr:row>
      <xdr:rowOff>133350</xdr:rowOff>
    </xdr:to>
    <xdr:grpSp>
      <xdr:nvGrpSpPr>
        <xdr:cNvPr id="66" name="グループ化 1"/>
        <xdr:cNvGrpSpPr>
          <a:grpSpLocks/>
        </xdr:cNvGrpSpPr>
      </xdr:nvGrpSpPr>
      <xdr:grpSpPr bwMode="auto">
        <a:xfrm>
          <a:off x="5353051" y="6667500"/>
          <a:ext cx="5429250" cy="885825"/>
          <a:chOff x="-4181470" y="10258291"/>
          <a:chExt cx="8115289" cy="9648959"/>
        </a:xfrm>
        <a:solidFill>
          <a:schemeClr val="bg1"/>
        </a:solidFill>
      </xdr:grpSpPr>
      <xdr:sp macro="" textlink="">
        <xdr:nvSpPr>
          <xdr:cNvPr id="67" name="大波 36"/>
          <xdr:cNvSpPr/>
        </xdr:nvSpPr>
        <xdr:spPr>
          <a:xfrm rot="5400000">
            <a:off x="-8415621" y="14492442"/>
            <a:ext cx="8992176" cy="523874"/>
          </a:xfrm>
          <a:prstGeom prst="wave">
            <a:avLst>
              <a:gd name="adj1" fmla="val 20000"/>
              <a:gd name="adj2" fmla="val 0"/>
            </a:avLst>
          </a:prstGeom>
          <a:grp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8" name="正方形/長方形 67"/>
          <xdr:cNvSpPr/>
        </xdr:nvSpPr>
        <xdr:spPr>
          <a:xfrm>
            <a:off x="3428995" y="10991849"/>
            <a:ext cx="495299" cy="8572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69" name="正方形/長方形 68"/>
          <xdr:cNvSpPr/>
        </xdr:nvSpPr>
        <xdr:spPr>
          <a:xfrm>
            <a:off x="3438520" y="19840575"/>
            <a:ext cx="495299" cy="66675"/>
          </a:xfrm>
          <a:prstGeom prst="rect">
            <a:avLst/>
          </a:prstGeom>
          <a:grp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grpSp>
    <xdr:clientData/>
  </xdr:twoCellAnchor>
  <xdr:twoCellAnchor editAs="oneCell">
    <xdr:from>
      <xdr:col>0</xdr:col>
      <xdr:colOff>238126</xdr:colOff>
      <xdr:row>119</xdr:row>
      <xdr:rowOff>19050</xdr:rowOff>
    </xdr:from>
    <xdr:to>
      <xdr:col>21</xdr:col>
      <xdr:colOff>270007</xdr:colOff>
      <xdr:row>130</xdr:row>
      <xdr:rowOff>63675</xdr:rowOff>
    </xdr:to>
    <xdr:pic>
      <xdr:nvPicPr>
        <xdr:cNvPr id="64" name="図 63"/>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8126" y="28355925"/>
          <a:ext cx="6032631" cy="2664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131</xdr:row>
      <xdr:rowOff>47625</xdr:rowOff>
    </xdr:from>
    <xdr:to>
      <xdr:col>23</xdr:col>
      <xdr:colOff>18778</xdr:colOff>
      <xdr:row>151</xdr:row>
      <xdr:rowOff>19050</xdr:rowOff>
    </xdr:to>
    <xdr:pic>
      <xdr:nvPicPr>
        <xdr:cNvPr id="71" name="図 70"/>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0" y="31242000"/>
          <a:ext cx="6591028" cy="4733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52</xdr:row>
      <xdr:rowOff>0</xdr:rowOff>
    </xdr:from>
    <xdr:to>
      <xdr:col>5</xdr:col>
      <xdr:colOff>0</xdr:colOff>
      <xdr:row>54</xdr:row>
      <xdr:rowOff>0</xdr:rowOff>
    </xdr:to>
    <xdr:sp macro="" textlink="">
      <xdr:nvSpPr>
        <xdr:cNvPr id="16054" name="Line 1"/>
        <xdr:cNvSpPr>
          <a:spLocks noChangeShapeType="1"/>
        </xdr:cNvSpPr>
      </xdr:nvSpPr>
      <xdr:spPr bwMode="auto">
        <a:xfrm>
          <a:off x="1190625" y="150018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51</xdr:row>
      <xdr:rowOff>0</xdr:rowOff>
    </xdr:from>
    <xdr:to>
      <xdr:col>12</xdr:col>
      <xdr:colOff>0</xdr:colOff>
      <xdr:row>54</xdr:row>
      <xdr:rowOff>0</xdr:rowOff>
    </xdr:to>
    <xdr:sp macro="" textlink="">
      <xdr:nvSpPr>
        <xdr:cNvPr id="16055" name="Line 2"/>
        <xdr:cNvSpPr>
          <a:spLocks noChangeShapeType="1"/>
        </xdr:cNvSpPr>
      </xdr:nvSpPr>
      <xdr:spPr bwMode="auto">
        <a:xfrm>
          <a:off x="2857500" y="14811375"/>
          <a:ext cx="0" cy="5715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61</xdr:row>
      <xdr:rowOff>0</xdr:rowOff>
    </xdr:from>
    <xdr:to>
      <xdr:col>13</xdr:col>
      <xdr:colOff>0</xdr:colOff>
      <xdr:row>62</xdr:row>
      <xdr:rowOff>0</xdr:rowOff>
    </xdr:to>
    <xdr:sp macro="" textlink="">
      <xdr:nvSpPr>
        <xdr:cNvPr id="16056" name="Line 4"/>
        <xdr:cNvSpPr>
          <a:spLocks noChangeShapeType="1"/>
        </xdr:cNvSpPr>
      </xdr:nvSpPr>
      <xdr:spPr bwMode="auto">
        <a:xfrm>
          <a:off x="3095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61</xdr:row>
      <xdr:rowOff>0</xdr:rowOff>
    </xdr:from>
    <xdr:to>
      <xdr:col>21</xdr:col>
      <xdr:colOff>0</xdr:colOff>
      <xdr:row>62</xdr:row>
      <xdr:rowOff>0</xdr:rowOff>
    </xdr:to>
    <xdr:sp macro="" textlink="">
      <xdr:nvSpPr>
        <xdr:cNvPr id="16057" name="Line 5"/>
        <xdr:cNvSpPr>
          <a:spLocks noChangeShapeType="1"/>
        </xdr:cNvSpPr>
      </xdr:nvSpPr>
      <xdr:spPr bwMode="auto">
        <a:xfrm>
          <a:off x="5000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61</xdr:row>
      <xdr:rowOff>0</xdr:rowOff>
    </xdr:from>
    <xdr:to>
      <xdr:col>5</xdr:col>
      <xdr:colOff>0</xdr:colOff>
      <xdr:row>62</xdr:row>
      <xdr:rowOff>0</xdr:rowOff>
    </xdr:to>
    <xdr:sp macro="" textlink="">
      <xdr:nvSpPr>
        <xdr:cNvPr id="16058" name="Line 6"/>
        <xdr:cNvSpPr>
          <a:spLocks noChangeShapeType="1"/>
        </xdr:cNvSpPr>
      </xdr:nvSpPr>
      <xdr:spPr bwMode="auto">
        <a:xfrm>
          <a:off x="1190625" y="16525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67</xdr:row>
      <xdr:rowOff>0</xdr:rowOff>
    </xdr:from>
    <xdr:to>
      <xdr:col>5</xdr:col>
      <xdr:colOff>0</xdr:colOff>
      <xdr:row>68</xdr:row>
      <xdr:rowOff>0</xdr:rowOff>
    </xdr:to>
    <xdr:sp macro="" textlink="">
      <xdr:nvSpPr>
        <xdr:cNvPr id="16059" name="Line 7"/>
        <xdr:cNvSpPr>
          <a:spLocks noChangeShapeType="1"/>
        </xdr:cNvSpPr>
      </xdr:nvSpPr>
      <xdr:spPr bwMode="auto">
        <a:xfrm>
          <a:off x="1190625" y="17668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66</xdr:row>
      <xdr:rowOff>0</xdr:rowOff>
    </xdr:from>
    <xdr:to>
      <xdr:col>12</xdr:col>
      <xdr:colOff>0</xdr:colOff>
      <xdr:row>68</xdr:row>
      <xdr:rowOff>0</xdr:rowOff>
    </xdr:to>
    <xdr:sp macro="" textlink="">
      <xdr:nvSpPr>
        <xdr:cNvPr id="16060" name="Line 8"/>
        <xdr:cNvSpPr>
          <a:spLocks noChangeShapeType="1"/>
        </xdr:cNvSpPr>
      </xdr:nvSpPr>
      <xdr:spPr bwMode="auto">
        <a:xfrm>
          <a:off x="2857500" y="174783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73</xdr:row>
      <xdr:rowOff>0</xdr:rowOff>
    </xdr:from>
    <xdr:to>
      <xdr:col>5</xdr:col>
      <xdr:colOff>0</xdr:colOff>
      <xdr:row>74</xdr:row>
      <xdr:rowOff>0</xdr:rowOff>
    </xdr:to>
    <xdr:sp macro="" textlink="">
      <xdr:nvSpPr>
        <xdr:cNvPr id="16061" name="Line 9"/>
        <xdr:cNvSpPr>
          <a:spLocks noChangeShapeType="1"/>
        </xdr:cNvSpPr>
      </xdr:nvSpPr>
      <xdr:spPr bwMode="auto">
        <a:xfrm>
          <a:off x="1190625" y="18811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79</xdr:row>
      <xdr:rowOff>0</xdr:rowOff>
    </xdr:from>
    <xdr:to>
      <xdr:col>13</xdr:col>
      <xdr:colOff>0</xdr:colOff>
      <xdr:row>80</xdr:row>
      <xdr:rowOff>0</xdr:rowOff>
    </xdr:to>
    <xdr:sp macro="" textlink="">
      <xdr:nvSpPr>
        <xdr:cNvPr id="16062" name="Line 10"/>
        <xdr:cNvSpPr>
          <a:spLocks noChangeShapeType="1"/>
        </xdr:cNvSpPr>
      </xdr:nvSpPr>
      <xdr:spPr bwMode="auto">
        <a:xfrm>
          <a:off x="3095625" y="1976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79</xdr:row>
      <xdr:rowOff>0</xdr:rowOff>
    </xdr:from>
    <xdr:to>
      <xdr:col>21</xdr:col>
      <xdr:colOff>0</xdr:colOff>
      <xdr:row>80</xdr:row>
      <xdr:rowOff>0</xdr:rowOff>
    </xdr:to>
    <xdr:sp macro="" textlink="">
      <xdr:nvSpPr>
        <xdr:cNvPr id="16063" name="Line 11"/>
        <xdr:cNvSpPr>
          <a:spLocks noChangeShapeType="1"/>
        </xdr:cNvSpPr>
      </xdr:nvSpPr>
      <xdr:spPr bwMode="auto">
        <a:xfrm>
          <a:off x="5000625" y="1976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83</xdr:row>
      <xdr:rowOff>0</xdr:rowOff>
    </xdr:from>
    <xdr:to>
      <xdr:col>5</xdr:col>
      <xdr:colOff>0</xdr:colOff>
      <xdr:row>85</xdr:row>
      <xdr:rowOff>0</xdr:rowOff>
    </xdr:to>
    <xdr:sp macro="" textlink="">
      <xdr:nvSpPr>
        <xdr:cNvPr id="16064" name="Line 12"/>
        <xdr:cNvSpPr>
          <a:spLocks noChangeShapeType="1"/>
        </xdr:cNvSpPr>
      </xdr:nvSpPr>
      <xdr:spPr bwMode="auto">
        <a:xfrm>
          <a:off x="1190625" y="205263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90</xdr:row>
      <xdr:rowOff>0</xdr:rowOff>
    </xdr:from>
    <xdr:to>
      <xdr:col>5</xdr:col>
      <xdr:colOff>0</xdr:colOff>
      <xdr:row>91</xdr:row>
      <xdr:rowOff>0</xdr:rowOff>
    </xdr:to>
    <xdr:sp macro="" textlink="">
      <xdr:nvSpPr>
        <xdr:cNvPr id="16065" name="Line 13"/>
        <xdr:cNvSpPr>
          <a:spLocks noChangeShapeType="1"/>
        </xdr:cNvSpPr>
      </xdr:nvSpPr>
      <xdr:spPr bwMode="auto">
        <a:xfrm>
          <a:off x="1190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85</xdr:row>
      <xdr:rowOff>9525</xdr:rowOff>
    </xdr:from>
    <xdr:to>
      <xdr:col>10</xdr:col>
      <xdr:colOff>0</xdr:colOff>
      <xdr:row>85</xdr:row>
      <xdr:rowOff>9525</xdr:rowOff>
    </xdr:to>
    <xdr:sp macro="" textlink="">
      <xdr:nvSpPr>
        <xdr:cNvPr id="16066" name="Line 15"/>
        <xdr:cNvSpPr>
          <a:spLocks noChangeShapeType="1"/>
        </xdr:cNvSpPr>
      </xdr:nvSpPr>
      <xdr:spPr bwMode="auto">
        <a:xfrm>
          <a:off x="2143125" y="20916900"/>
          <a:ext cx="23812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90</xdr:row>
      <xdr:rowOff>0</xdr:rowOff>
    </xdr:from>
    <xdr:to>
      <xdr:col>13</xdr:col>
      <xdr:colOff>0</xdr:colOff>
      <xdr:row>91</xdr:row>
      <xdr:rowOff>0</xdr:rowOff>
    </xdr:to>
    <xdr:sp macro="" textlink="">
      <xdr:nvSpPr>
        <xdr:cNvPr id="16067" name="Line 18"/>
        <xdr:cNvSpPr>
          <a:spLocks noChangeShapeType="1"/>
        </xdr:cNvSpPr>
      </xdr:nvSpPr>
      <xdr:spPr bwMode="auto">
        <a:xfrm>
          <a:off x="3095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90</xdr:row>
      <xdr:rowOff>0</xdr:rowOff>
    </xdr:from>
    <xdr:to>
      <xdr:col>21</xdr:col>
      <xdr:colOff>0</xdr:colOff>
      <xdr:row>91</xdr:row>
      <xdr:rowOff>0</xdr:rowOff>
    </xdr:to>
    <xdr:sp macro="" textlink="">
      <xdr:nvSpPr>
        <xdr:cNvPr id="16068" name="Line 19"/>
        <xdr:cNvSpPr>
          <a:spLocks noChangeShapeType="1"/>
        </xdr:cNvSpPr>
      </xdr:nvSpPr>
      <xdr:spPr bwMode="auto">
        <a:xfrm>
          <a:off x="5000625" y="2185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99</xdr:row>
      <xdr:rowOff>0</xdr:rowOff>
    </xdr:from>
    <xdr:to>
      <xdr:col>5</xdr:col>
      <xdr:colOff>0</xdr:colOff>
      <xdr:row>100</xdr:row>
      <xdr:rowOff>0</xdr:rowOff>
    </xdr:to>
    <xdr:sp macro="" textlink="">
      <xdr:nvSpPr>
        <xdr:cNvPr id="16069" name="Line 20"/>
        <xdr:cNvSpPr>
          <a:spLocks noChangeShapeType="1"/>
        </xdr:cNvSpPr>
      </xdr:nvSpPr>
      <xdr:spPr bwMode="auto">
        <a:xfrm>
          <a:off x="1190625" y="23574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105</xdr:row>
      <xdr:rowOff>0</xdr:rowOff>
    </xdr:from>
    <xdr:to>
      <xdr:col>5</xdr:col>
      <xdr:colOff>0</xdr:colOff>
      <xdr:row>106</xdr:row>
      <xdr:rowOff>0</xdr:rowOff>
    </xdr:to>
    <xdr:sp macro="" textlink="">
      <xdr:nvSpPr>
        <xdr:cNvPr id="16070" name="Line 22"/>
        <xdr:cNvSpPr>
          <a:spLocks noChangeShapeType="1"/>
        </xdr:cNvSpPr>
      </xdr:nvSpPr>
      <xdr:spPr bwMode="auto">
        <a:xfrm>
          <a:off x="1190625" y="24717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98</xdr:row>
      <xdr:rowOff>0</xdr:rowOff>
    </xdr:from>
    <xdr:to>
      <xdr:col>12</xdr:col>
      <xdr:colOff>0</xdr:colOff>
      <xdr:row>100</xdr:row>
      <xdr:rowOff>0</xdr:rowOff>
    </xdr:to>
    <xdr:sp macro="" textlink="">
      <xdr:nvSpPr>
        <xdr:cNvPr id="16071" name="Line 23"/>
        <xdr:cNvSpPr>
          <a:spLocks noChangeShapeType="1"/>
        </xdr:cNvSpPr>
      </xdr:nvSpPr>
      <xdr:spPr bwMode="auto">
        <a:xfrm>
          <a:off x="2857500" y="23383875"/>
          <a:ext cx="0" cy="38100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111</xdr:row>
      <xdr:rowOff>0</xdr:rowOff>
    </xdr:from>
    <xdr:to>
      <xdr:col>13</xdr:col>
      <xdr:colOff>0</xdr:colOff>
      <xdr:row>112</xdr:row>
      <xdr:rowOff>0</xdr:rowOff>
    </xdr:to>
    <xdr:sp macro="" textlink="">
      <xdr:nvSpPr>
        <xdr:cNvPr id="16072" name="Line 24"/>
        <xdr:cNvSpPr>
          <a:spLocks noChangeShapeType="1"/>
        </xdr:cNvSpPr>
      </xdr:nvSpPr>
      <xdr:spPr bwMode="auto">
        <a:xfrm>
          <a:off x="3095625" y="2566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119</xdr:row>
      <xdr:rowOff>0</xdr:rowOff>
    </xdr:from>
    <xdr:to>
      <xdr:col>13</xdr:col>
      <xdr:colOff>0</xdr:colOff>
      <xdr:row>120</xdr:row>
      <xdr:rowOff>0</xdr:rowOff>
    </xdr:to>
    <xdr:sp macro="" textlink="">
      <xdr:nvSpPr>
        <xdr:cNvPr id="16073" name="Line 25"/>
        <xdr:cNvSpPr>
          <a:spLocks noChangeShapeType="1"/>
        </xdr:cNvSpPr>
      </xdr:nvSpPr>
      <xdr:spPr bwMode="auto">
        <a:xfrm>
          <a:off x="3095625" y="27003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119</xdr:row>
      <xdr:rowOff>0</xdr:rowOff>
    </xdr:from>
    <xdr:to>
      <xdr:col>21</xdr:col>
      <xdr:colOff>0</xdr:colOff>
      <xdr:row>120</xdr:row>
      <xdr:rowOff>0</xdr:rowOff>
    </xdr:to>
    <xdr:sp macro="" textlink="">
      <xdr:nvSpPr>
        <xdr:cNvPr id="16074" name="Line 26"/>
        <xdr:cNvSpPr>
          <a:spLocks noChangeShapeType="1"/>
        </xdr:cNvSpPr>
      </xdr:nvSpPr>
      <xdr:spPr bwMode="auto">
        <a:xfrm>
          <a:off x="5000625" y="270033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21</xdr:col>
      <xdr:colOff>0</xdr:colOff>
      <xdr:row>111</xdr:row>
      <xdr:rowOff>0</xdr:rowOff>
    </xdr:from>
    <xdr:to>
      <xdr:col>21</xdr:col>
      <xdr:colOff>0</xdr:colOff>
      <xdr:row>112</xdr:row>
      <xdr:rowOff>0</xdr:rowOff>
    </xdr:to>
    <xdr:sp macro="" textlink="">
      <xdr:nvSpPr>
        <xdr:cNvPr id="16075" name="Line 27"/>
        <xdr:cNvSpPr>
          <a:spLocks noChangeShapeType="1"/>
        </xdr:cNvSpPr>
      </xdr:nvSpPr>
      <xdr:spPr bwMode="auto">
        <a:xfrm>
          <a:off x="5000625" y="256698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219075</xdr:colOff>
      <xdr:row>58</xdr:row>
      <xdr:rowOff>133350</xdr:rowOff>
    </xdr:from>
    <xdr:to>
      <xdr:col>24</xdr:col>
      <xdr:colOff>161925</xdr:colOff>
      <xdr:row>64</xdr:row>
      <xdr:rowOff>57150</xdr:rowOff>
    </xdr:to>
    <xdr:sp macro="" textlink="">
      <xdr:nvSpPr>
        <xdr:cNvPr id="16076" name="AutoShape 32"/>
        <xdr:cNvSpPr>
          <a:spLocks noChangeArrowheads="1"/>
        </xdr:cNvSpPr>
      </xdr:nvSpPr>
      <xdr:spPr bwMode="auto">
        <a:xfrm>
          <a:off x="4029075" y="16087725"/>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76</xdr:row>
      <xdr:rowOff>28575</xdr:rowOff>
    </xdr:from>
    <xdr:to>
      <xdr:col>24</xdr:col>
      <xdr:colOff>171450</xdr:colOff>
      <xdr:row>82</xdr:row>
      <xdr:rowOff>47625</xdr:rowOff>
    </xdr:to>
    <xdr:sp macro="" textlink="">
      <xdr:nvSpPr>
        <xdr:cNvPr id="16077" name="AutoShape 33"/>
        <xdr:cNvSpPr>
          <a:spLocks noChangeArrowheads="1"/>
        </xdr:cNvSpPr>
      </xdr:nvSpPr>
      <xdr:spPr bwMode="auto">
        <a:xfrm>
          <a:off x="4038600" y="19316700"/>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87</xdr:row>
      <xdr:rowOff>123825</xdr:rowOff>
    </xdr:from>
    <xdr:to>
      <xdr:col>24</xdr:col>
      <xdr:colOff>171450</xdr:colOff>
      <xdr:row>93</xdr:row>
      <xdr:rowOff>47625</xdr:rowOff>
    </xdr:to>
    <xdr:sp macro="" textlink="">
      <xdr:nvSpPr>
        <xdr:cNvPr id="16078" name="AutoShape 34"/>
        <xdr:cNvSpPr>
          <a:spLocks noChangeArrowheads="1"/>
        </xdr:cNvSpPr>
      </xdr:nvSpPr>
      <xdr:spPr bwMode="auto">
        <a:xfrm>
          <a:off x="4038600" y="21412200"/>
          <a:ext cx="1847850" cy="1066800"/>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108</xdr:row>
      <xdr:rowOff>38100</xdr:rowOff>
    </xdr:from>
    <xdr:to>
      <xdr:col>24</xdr:col>
      <xdr:colOff>171450</xdr:colOff>
      <xdr:row>114</xdr:row>
      <xdr:rowOff>85725</xdr:rowOff>
    </xdr:to>
    <xdr:sp macro="" textlink="">
      <xdr:nvSpPr>
        <xdr:cNvPr id="16079" name="AutoShape 35"/>
        <xdr:cNvSpPr>
          <a:spLocks noChangeArrowheads="1"/>
        </xdr:cNvSpPr>
      </xdr:nvSpPr>
      <xdr:spPr bwMode="auto">
        <a:xfrm>
          <a:off x="4038600" y="25231725"/>
          <a:ext cx="1847850" cy="1095375"/>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16</xdr:col>
      <xdr:colOff>228600</xdr:colOff>
      <xdr:row>116</xdr:row>
      <xdr:rowOff>28575</xdr:rowOff>
    </xdr:from>
    <xdr:to>
      <xdr:col>24</xdr:col>
      <xdr:colOff>171450</xdr:colOff>
      <xdr:row>122</xdr:row>
      <xdr:rowOff>76200</xdr:rowOff>
    </xdr:to>
    <xdr:sp macro="" textlink="">
      <xdr:nvSpPr>
        <xdr:cNvPr id="16080" name="AutoShape 36"/>
        <xdr:cNvSpPr>
          <a:spLocks noChangeArrowheads="1"/>
        </xdr:cNvSpPr>
      </xdr:nvSpPr>
      <xdr:spPr bwMode="auto">
        <a:xfrm>
          <a:off x="4038600" y="26555700"/>
          <a:ext cx="1847850" cy="1095375"/>
        </a:xfrm>
        <a:prstGeom prst="bracketPair">
          <a:avLst>
            <a:gd name="adj" fmla="val 549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9525</xdr:colOff>
      <xdr:row>23</xdr:row>
      <xdr:rowOff>104775</xdr:rowOff>
    </xdr:from>
    <xdr:to>
      <xdr:col>10</xdr:col>
      <xdr:colOff>38100</xdr:colOff>
      <xdr:row>27</xdr:row>
      <xdr:rowOff>66675</xdr:rowOff>
    </xdr:to>
    <xdr:sp macro="" textlink="">
      <xdr:nvSpPr>
        <xdr:cNvPr id="2" name="テキスト ボックス 1"/>
        <xdr:cNvSpPr txBox="1"/>
      </xdr:nvSpPr>
      <xdr:spPr>
        <a:xfrm>
          <a:off x="771525" y="4219575"/>
          <a:ext cx="5857875" cy="647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入力・分析シートには、消費転換係数として後方移動平均（３年）の数値を入力しておりますが、各年の消費転換係数等、分析内容にあった任意の数値を入力してください。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_&#32076;&#28168;&#27874;&#21450;&#21177;&#26524;&#31777;&#26131;&#20998;&#26512;&#12484;&#12540;&#12523;&#65288;102&#37096;&#38272;&#12539;&#32113;&#21512;&#20013;&#20998;&#39006;&#65289;_H27&#34920;_&#20351;&#12356;&#26041;&#20363;&#31034;&#20316;&#25104;&#29992;%20-%20&#12467;&#12500;&#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上の注意"/>
      <sheetName val="使い方"/>
      <sheetName val="入力・分析シート"/>
      <sheetName val="分析結果"/>
      <sheetName val="生産者価格評価表"/>
      <sheetName val="投入係数表"/>
      <sheetName val="逆行列係数表(I-(I-M)A)^-1"/>
      <sheetName val="雇用表(102部門）"/>
      <sheetName val="消費転換係数"/>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chemeClr val="bg1"/>
        </a:solidFill>
        <a:ln w="6350">
          <a:solidFill>
            <a:schemeClr val="tx1"/>
          </a:solidFill>
        </a:ln>
      </a:spPr>
      <a:bodyPr vertOverflow="clip" horzOverflow="clip" rtlCol="0" anchor="t"/>
      <a:lstStyle>
        <a:defPPr>
          <a:defRPr/>
        </a:defPPr>
      </a:lstStyle>
      <a:style>
        <a:lnRef idx="2">
          <a:schemeClr val="accent1">
            <a:shade val="50000"/>
          </a:schemeClr>
        </a:lnRef>
        <a:fillRef idx="1">
          <a:schemeClr val="accent1"/>
        </a:fillRef>
        <a:effectRef idx="0">
          <a:schemeClr val="accent1"/>
        </a:effectRef>
        <a:fontRef idx="minor">
          <a:schemeClr val="lt1"/>
        </a:fontRef>
      </a: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3.pref.iwate.jp/webdb/view/outside/s14Tokei/bnyaBtKekka.html/B03/B0303/I015" TargetMode="External"/><Relationship Id="rId2" Type="http://schemas.openxmlformats.org/officeDocument/2006/relationships/hyperlink" Target="https://www3.pref.iwate.jp/webdb/view/outside/s14Tokei/bnyaBtKekka.html/B03/B0303/I015" TargetMode="External"/><Relationship Id="rId1" Type="http://schemas.openxmlformats.org/officeDocument/2006/relationships/hyperlink" Target="https://www.stat.go.jp/data/kakei/index.html"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6"/>
  <sheetViews>
    <sheetView showGridLines="0" tabSelected="1" zoomScaleNormal="100" workbookViewId="0">
      <selection sqref="A1:Z1"/>
    </sheetView>
  </sheetViews>
  <sheetFormatPr defaultColWidth="3.75" defaultRowHeight="18.75" customHeight="1" x14ac:dyDescent="0.15"/>
  <cols>
    <col min="1" max="25" width="3.75" style="66" customWidth="1"/>
    <col min="26" max="26" width="3.125" style="66" customWidth="1"/>
    <col min="27" max="16384" width="3.75" style="66"/>
  </cols>
  <sheetData>
    <row r="1" spans="1:26" x14ac:dyDescent="0.15">
      <c r="A1" s="375" t="s">
        <v>678</v>
      </c>
      <c r="B1" s="375"/>
      <c r="C1" s="375"/>
      <c r="D1" s="375"/>
      <c r="E1" s="375"/>
      <c r="F1" s="375"/>
      <c r="G1" s="375"/>
      <c r="H1" s="375"/>
      <c r="I1" s="375"/>
      <c r="J1" s="375"/>
      <c r="K1" s="375"/>
      <c r="L1" s="375"/>
      <c r="M1" s="375"/>
      <c r="N1" s="375"/>
      <c r="O1" s="375"/>
      <c r="P1" s="375"/>
      <c r="Q1" s="375"/>
      <c r="R1" s="375"/>
      <c r="S1" s="375"/>
      <c r="T1" s="375"/>
      <c r="U1" s="375"/>
      <c r="V1" s="375"/>
      <c r="W1" s="375"/>
      <c r="X1" s="375"/>
      <c r="Y1" s="375"/>
      <c r="Z1" s="375"/>
    </row>
    <row r="2" spans="1:26" x14ac:dyDescent="0.15">
      <c r="A2" s="375" t="s">
        <v>314</v>
      </c>
      <c r="B2" s="375"/>
      <c r="C2" s="375"/>
      <c r="D2" s="375"/>
      <c r="E2" s="375"/>
      <c r="F2" s="375"/>
      <c r="G2" s="375"/>
      <c r="H2" s="375"/>
      <c r="I2" s="375"/>
      <c r="J2" s="375"/>
      <c r="K2" s="375"/>
      <c r="L2" s="375"/>
      <c r="M2" s="375"/>
      <c r="N2" s="375"/>
      <c r="O2" s="375"/>
      <c r="P2" s="375"/>
      <c r="Q2" s="375"/>
      <c r="R2" s="375"/>
      <c r="S2" s="375"/>
      <c r="T2" s="375"/>
      <c r="U2" s="375"/>
      <c r="V2" s="375"/>
      <c r="W2" s="375"/>
      <c r="X2" s="375"/>
      <c r="Y2" s="375"/>
      <c r="Z2" s="375"/>
    </row>
    <row r="4" spans="1:26" ht="18.75" customHeight="1" x14ac:dyDescent="0.15">
      <c r="A4" s="2" t="s">
        <v>190</v>
      </c>
    </row>
    <row r="5" spans="1:26" ht="18.75" customHeight="1" x14ac:dyDescent="0.15">
      <c r="B5" s="66" t="s">
        <v>266</v>
      </c>
    </row>
    <row r="6" spans="1:26" ht="18.75" customHeight="1" x14ac:dyDescent="0.15">
      <c r="B6" s="66" t="s">
        <v>267</v>
      </c>
    </row>
    <row r="7" spans="1:26" ht="18.75" customHeight="1" x14ac:dyDescent="0.15">
      <c r="B7" s="66" t="s">
        <v>268</v>
      </c>
    </row>
    <row r="8" spans="1:26" ht="18.75" customHeight="1" x14ac:dyDescent="0.15">
      <c r="B8" s="66" t="s">
        <v>269</v>
      </c>
    </row>
    <row r="9" spans="1:26" ht="18.75" customHeight="1" x14ac:dyDescent="0.15">
      <c r="B9" s="66" t="s">
        <v>270</v>
      </c>
    </row>
    <row r="10" spans="1:26" ht="18.75" customHeight="1" x14ac:dyDescent="0.15">
      <c r="B10" s="66" t="s">
        <v>521</v>
      </c>
    </row>
    <row r="11" spans="1:26" ht="18.75" customHeight="1" x14ac:dyDescent="0.15">
      <c r="B11" s="66" t="s">
        <v>297</v>
      </c>
    </row>
    <row r="13" spans="1:26" ht="18.75" customHeight="1" x14ac:dyDescent="0.15">
      <c r="A13" s="2" t="s">
        <v>250</v>
      </c>
    </row>
    <row r="14" spans="1:26" ht="18.75" customHeight="1" x14ac:dyDescent="0.15">
      <c r="B14" s="66" t="s">
        <v>258</v>
      </c>
    </row>
    <row r="15" spans="1:26" ht="18.75" customHeight="1" x14ac:dyDescent="0.15">
      <c r="B15" s="66" t="s">
        <v>259</v>
      </c>
    </row>
    <row r="17" spans="1:4" ht="18.75" customHeight="1" x14ac:dyDescent="0.15">
      <c r="A17" s="2" t="s">
        <v>191</v>
      </c>
    </row>
    <row r="18" spans="1:4" ht="18.75" customHeight="1" x14ac:dyDescent="0.15">
      <c r="B18" s="66" t="s">
        <v>192</v>
      </c>
    </row>
    <row r="19" spans="1:4" ht="18.75" customHeight="1" x14ac:dyDescent="0.15">
      <c r="B19" s="66" t="s">
        <v>193</v>
      </c>
    </row>
    <row r="21" spans="1:4" ht="18.75" customHeight="1" x14ac:dyDescent="0.15">
      <c r="B21" s="62" t="s">
        <v>194</v>
      </c>
    </row>
    <row r="23" spans="1:4" ht="18.75" customHeight="1" x14ac:dyDescent="0.15">
      <c r="C23" s="66" t="s">
        <v>522</v>
      </c>
    </row>
    <row r="24" spans="1:4" ht="18.75" customHeight="1" x14ac:dyDescent="0.15">
      <c r="C24" s="66" t="s">
        <v>195</v>
      </c>
    </row>
    <row r="25" spans="1:4" ht="18.75" customHeight="1" x14ac:dyDescent="0.15">
      <c r="C25" s="66" t="s">
        <v>196</v>
      </c>
    </row>
    <row r="26" spans="1:4" ht="18.75" customHeight="1" x14ac:dyDescent="0.15">
      <c r="C26" s="194"/>
      <c r="D26" s="194"/>
    </row>
    <row r="27" spans="1:4" ht="18.75" customHeight="1" x14ac:dyDescent="0.15">
      <c r="C27" s="66" t="s">
        <v>197</v>
      </c>
    </row>
    <row r="28" spans="1:4" ht="18.75" customHeight="1" x14ac:dyDescent="0.15">
      <c r="C28" s="66" t="s">
        <v>198</v>
      </c>
    </row>
    <row r="30" spans="1:4" ht="18.75" customHeight="1" x14ac:dyDescent="0.15">
      <c r="C30" s="66" t="s">
        <v>199</v>
      </c>
    </row>
    <row r="31" spans="1:4" ht="18.75" customHeight="1" x14ac:dyDescent="0.15">
      <c r="C31" s="66" t="s">
        <v>200</v>
      </c>
    </row>
    <row r="33" spans="2:3" ht="18.75" customHeight="1" x14ac:dyDescent="0.15">
      <c r="C33" s="66" t="s">
        <v>201</v>
      </c>
    </row>
    <row r="34" spans="2:3" ht="18.75" customHeight="1" x14ac:dyDescent="0.15">
      <c r="C34" s="66" t="s">
        <v>202</v>
      </c>
    </row>
    <row r="36" spans="2:3" ht="18.75" customHeight="1" x14ac:dyDescent="0.15">
      <c r="C36" s="66" t="s">
        <v>203</v>
      </c>
    </row>
    <row r="37" spans="2:3" ht="18.75" customHeight="1" x14ac:dyDescent="0.15">
      <c r="C37" s="66" t="s">
        <v>204</v>
      </c>
    </row>
    <row r="39" spans="2:3" ht="18.75" customHeight="1" x14ac:dyDescent="0.15">
      <c r="C39" s="66" t="s">
        <v>205</v>
      </c>
    </row>
    <row r="40" spans="2:3" ht="18.75" customHeight="1" x14ac:dyDescent="0.15">
      <c r="C40" s="66" t="s">
        <v>206</v>
      </c>
    </row>
    <row r="44" spans="2:3" ht="18.75" customHeight="1" x14ac:dyDescent="0.15">
      <c r="B44" s="62" t="s">
        <v>207</v>
      </c>
    </row>
    <row r="46" spans="2:3" ht="18.75" customHeight="1" x14ac:dyDescent="0.15">
      <c r="C46" s="66" t="s">
        <v>523</v>
      </c>
    </row>
    <row r="48" spans="2:3" ht="18.75" customHeight="1" x14ac:dyDescent="0.15">
      <c r="C48" s="66" t="s">
        <v>208</v>
      </c>
    </row>
    <row r="49" spans="1:24" ht="18.75" customHeight="1" x14ac:dyDescent="0.15">
      <c r="C49" s="66" t="s">
        <v>209</v>
      </c>
    </row>
    <row r="51" spans="1:24" ht="18.75" customHeight="1" x14ac:dyDescent="0.15">
      <c r="B51" s="349" t="s">
        <v>264</v>
      </c>
    </row>
    <row r="53" spans="1:24" ht="18.75" customHeight="1" x14ac:dyDescent="0.15">
      <c r="A53" s="2" t="s">
        <v>210</v>
      </c>
    </row>
    <row r="54" spans="1:24" ht="18.75" customHeight="1" x14ac:dyDescent="0.15">
      <c r="B54" s="66" t="s">
        <v>251</v>
      </c>
    </row>
    <row r="56" spans="1:24" ht="18.75" customHeight="1" x14ac:dyDescent="0.15">
      <c r="C56" s="66" t="s">
        <v>683</v>
      </c>
    </row>
    <row r="57" spans="1:24" ht="18.75" customHeight="1" x14ac:dyDescent="0.15">
      <c r="C57" s="376" t="s">
        <v>682</v>
      </c>
      <c r="D57" s="376"/>
      <c r="E57" s="376"/>
      <c r="F57" s="376"/>
      <c r="G57" s="376"/>
      <c r="H57" s="376"/>
      <c r="I57" s="376"/>
      <c r="J57" s="376"/>
      <c r="K57" s="376"/>
      <c r="L57" s="376"/>
      <c r="M57" s="376"/>
      <c r="N57" s="376"/>
      <c r="O57" s="376"/>
      <c r="P57" s="376"/>
      <c r="Q57" s="376"/>
      <c r="R57" s="376"/>
      <c r="S57" s="376"/>
      <c r="T57" s="376"/>
      <c r="U57" s="376"/>
      <c r="V57" s="376"/>
      <c r="W57" s="376"/>
      <c r="X57" s="365"/>
    </row>
    <row r="58" spans="1:24" ht="18.75" customHeight="1" x14ac:dyDescent="0.15">
      <c r="C58" s="365"/>
      <c r="D58" s="365"/>
      <c r="E58" s="365"/>
      <c r="F58" s="365"/>
      <c r="G58" s="365"/>
      <c r="H58" s="365"/>
      <c r="I58" s="365"/>
      <c r="J58" s="365"/>
      <c r="K58" s="365"/>
      <c r="L58" s="365"/>
      <c r="M58" s="365"/>
      <c r="N58" s="365"/>
      <c r="O58" s="365"/>
      <c r="P58" s="365"/>
      <c r="Q58" s="365"/>
      <c r="R58" s="365"/>
      <c r="S58" s="365"/>
      <c r="T58" s="365"/>
      <c r="U58" s="365"/>
      <c r="V58" s="365"/>
      <c r="W58" s="365"/>
      <c r="X58" s="365"/>
    </row>
    <row r="60" spans="1:24" ht="18.75" customHeight="1" x14ac:dyDescent="0.15">
      <c r="C60" s="66" t="s">
        <v>684</v>
      </c>
    </row>
    <row r="61" spans="1:24" ht="18.75" customHeight="1" x14ac:dyDescent="0.15">
      <c r="C61" s="376" t="s">
        <v>682</v>
      </c>
      <c r="D61" s="376"/>
      <c r="E61" s="376"/>
      <c r="F61" s="376"/>
      <c r="G61" s="376"/>
      <c r="H61" s="376"/>
      <c r="I61" s="376"/>
      <c r="J61" s="376"/>
      <c r="K61" s="376"/>
      <c r="L61" s="376"/>
      <c r="M61" s="376"/>
      <c r="N61" s="376"/>
      <c r="O61" s="376"/>
      <c r="P61" s="376"/>
      <c r="Q61" s="376"/>
      <c r="R61" s="376"/>
      <c r="S61" s="376"/>
      <c r="T61" s="376"/>
      <c r="U61" s="376"/>
      <c r="V61" s="376"/>
      <c r="W61" s="376"/>
      <c r="X61" s="365"/>
    </row>
    <row r="62" spans="1:24" ht="18.75" customHeight="1" x14ac:dyDescent="0.15">
      <c r="C62" s="365"/>
      <c r="D62" s="365"/>
      <c r="E62" s="365"/>
      <c r="F62" s="365"/>
      <c r="G62" s="365"/>
      <c r="H62" s="365"/>
      <c r="I62" s="365"/>
      <c r="J62" s="365"/>
      <c r="K62" s="365"/>
      <c r="L62" s="365"/>
      <c r="M62" s="365"/>
      <c r="N62" s="365"/>
      <c r="O62" s="365"/>
      <c r="P62" s="365"/>
      <c r="Q62" s="365"/>
      <c r="R62" s="365"/>
      <c r="S62" s="365"/>
      <c r="T62" s="365"/>
      <c r="U62" s="365"/>
      <c r="V62" s="365"/>
      <c r="W62" s="365"/>
      <c r="X62" s="365"/>
    </row>
    <row r="64" spans="1:24" ht="18.75" customHeight="1" x14ac:dyDescent="0.15">
      <c r="C64" s="66" t="s">
        <v>211</v>
      </c>
    </row>
    <row r="65" spans="1:24" ht="18.75" customHeight="1" x14ac:dyDescent="0.15">
      <c r="C65" s="376" t="s">
        <v>685</v>
      </c>
      <c r="D65" s="376"/>
      <c r="E65" s="376"/>
      <c r="F65" s="376"/>
      <c r="G65" s="376"/>
      <c r="H65" s="376"/>
      <c r="I65" s="376"/>
      <c r="J65" s="376"/>
      <c r="K65" s="376"/>
      <c r="L65" s="376"/>
      <c r="M65" s="365"/>
      <c r="N65" s="365"/>
      <c r="O65" s="365"/>
      <c r="P65" s="365"/>
      <c r="Q65" s="365"/>
      <c r="R65" s="365"/>
      <c r="S65" s="365"/>
      <c r="T65" s="365"/>
      <c r="U65" s="365"/>
      <c r="V65" s="365"/>
      <c r="W65" s="365"/>
      <c r="X65" s="365"/>
    </row>
    <row r="67" spans="1:24" ht="18.75" customHeight="1" x14ac:dyDescent="0.15">
      <c r="A67" s="2" t="s">
        <v>212</v>
      </c>
    </row>
    <row r="68" spans="1:24" ht="18.75" customHeight="1" x14ac:dyDescent="0.15">
      <c r="B68" s="66" t="s">
        <v>444</v>
      </c>
    </row>
    <row r="69" spans="1:24" ht="18.75" customHeight="1" thickBot="1" x14ac:dyDescent="0.2"/>
    <row r="70" spans="1:24" ht="18.75" customHeight="1" thickTop="1" x14ac:dyDescent="0.15">
      <c r="F70" s="81"/>
      <c r="G70" s="82"/>
      <c r="H70" s="82"/>
      <c r="I70" s="82"/>
      <c r="J70" s="82"/>
      <c r="K70" s="82"/>
      <c r="L70" s="82"/>
      <c r="M70" s="82"/>
      <c r="N70" s="82"/>
      <c r="O70" s="82"/>
      <c r="P70" s="82"/>
      <c r="Q70" s="82"/>
      <c r="R70" s="82"/>
      <c r="S70" s="82"/>
      <c r="T70" s="82"/>
      <c r="U70" s="83"/>
    </row>
    <row r="71" spans="1:24" ht="18.75" customHeight="1" x14ac:dyDescent="0.15">
      <c r="F71" s="84"/>
      <c r="G71" s="85" t="s">
        <v>518</v>
      </c>
      <c r="H71" s="85"/>
      <c r="I71" s="85"/>
      <c r="J71" s="85"/>
      <c r="K71" s="85"/>
      <c r="L71" s="85"/>
      <c r="M71" s="85"/>
      <c r="N71" s="85"/>
      <c r="O71" s="85"/>
      <c r="P71" s="85"/>
      <c r="Q71" s="85"/>
      <c r="R71" s="85"/>
      <c r="S71" s="85"/>
      <c r="T71" s="85"/>
      <c r="U71" s="86"/>
    </row>
    <row r="72" spans="1:24" ht="18.75" customHeight="1" x14ac:dyDescent="0.15">
      <c r="F72" s="84"/>
      <c r="G72" s="85" t="s">
        <v>213</v>
      </c>
      <c r="H72" s="85"/>
      <c r="I72" s="85"/>
      <c r="J72" s="85"/>
      <c r="K72" s="85"/>
      <c r="L72" s="85"/>
      <c r="M72" s="85"/>
      <c r="N72" s="85"/>
      <c r="O72" s="85"/>
      <c r="P72" s="85"/>
      <c r="Q72" s="85"/>
      <c r="R72" s="85"/>
      <c r="S72" s="85"/>
      <c r="T72" s="85"/>
      <c r="U72" s="86"/>
    </row>
    <row r="73" spans="1:24" ht="18.75" customHeight="1" x14ac:dyDescent="0.15">
      <c r="F73" s="84"/>
      <c r="G73" s="85" t="s">
        <v>681</v>
      </c>
      <c r="H73" s="85"/>
      <c r="I73" s="85"/>
      <c r="J73" s="85"/>
      <c r="K73" s="85"/>
      <c r="L73" s="85"/>
      <c r="M73" s="85"/>
      <c r="N73" s="85"/>
      <c r="O73" s="85"/>
      <c r="P73" s="85"/>
      <c r="Q73" s="85"/>
      <c r="R73" s="85"/>
      <c r="S73" s="85"/>
      <c r="T73" s="85"/>
      <c r="U73" s="86"/>
    </row>
    <row r="74" spans="1:24" ht="18.75" customHeight="1" x14ac:dyDescent="0.15">
      <c r="F74" s="84"/>
      <c r="G74" s="85" t="s">
        <v>519</v>
      </c>
      <c r="H74" s="85"/>
      <c r="I74" s="85"/>
      <c r="J74" s="85"/>
      <c r="K74" s="85"/>
      <c r="L74" s="85"/>
      <c r="M74" s="85"/>
      <c r="N74" s="85"/>
      <c r="O74" s="85"/>
      <c r="P74" s="85"/>
      <c r="Q74" s="85"/>
      <c r="R74" s="85"/>
      <c r="S74" s="85"/>
      <c r="T74" s="85"/>
      <c r="U74" s="86"/>
    </row>
    <row r="75" spans="1:24" ht="18.75" customHeight="1" thickBot="1" x14ac:dyDescent="0.2">
      <c r="F75" s="87"/>
      <c r="G75" s="88"/>
      <c r="H75" s="88"/>
      <c r="I75" s="88"/>
      <c r="J75" s="88"/>
      <c r="K75" s="88"/>
      <c r="L75" s="88"/>
      <c r="M75" s="88"/>
      <c r="N75" s="88"/>
      <c r="O75" s="88"/>
      <c r="P75" s="88"/>
      <c r="Q75" s="88"/>
      <c r="R75" s="88"/>
      <c r="S75" s="88"/>
      <c r="T75" s="88"/>
      <c r="U75" s="89"/>
    </row>
    <row r="76" spans="1:24" ht="18.75" customHeight="1" thickTop="1" x14ac:dyDescent="0.15"/>
  </sheetData>
  <sheetProtection sheet="1" objects="1" scenarios="1"/>
  <mergeCells count="5">
    <mergeCell ref="A1:Z1"/>
    <mergeCell ref="A2:Z2"/>
    <mergeCell ref="C57:W57"/>
    <mergeCell ref="C61:W61"/>
    <mergeCell ref="C65:L65"/>
  </mergeCells>
  <phoneticPr fontId="4"/>
  <hyperlinks>
    <hyperlink ref="C65" r:id="rId1"/>
    <hyperlink ref="C57" r:id="rId2"/>
    <hyperlink ref="C61" r:id="rId3"/>
  </hyperlinks>
  <pageMargins left="0.39370078740157483" right="0.39370078740157483" top="0.59055118110236227" bottom="0.39370078740157483" header="0.51181102362204722" footer="0.31496062992125984"/>
  <pageSetup paperSize="9" orientation="portrait" r:id="rId4"/>
  <headerFooter alignWithMargins="0">
    <oddFooter xml:space="preserve">&amp;C&amp;9&amp;P&amp;R&amp;9
</oddFooter>
  </headerFooter>
  <rowBreaks count="1" manualBreakCount="1">
    <brk id="43" max="2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53"/>
  <sheetViews>
    <sheetView showGridLines="0" zoomScaleNormal="100" zoomScaleSheetLayoutView="100" workbookViewId="0">
      <selection sqref="A1:X1"/>
    </sheetView>
  </sheetViews>
  <sheetFormatPr defaultColWidth="3.75" defaultRowHeight="18.75" customHeight="1" x14ac:dyDescent="0.15"/>
  <cols>
    <col min="1" max="23" width="3.75" style="66" customWidth="1"/>
    <col min="24" max="24" width="2.875" style="66" customWidth="1"/>
    <col min="25" max="27" width="3.75" style="66"/>
    <col min="28" max="28" width="3.75" style="66" customWidth="1"/>
    <col min="29" max="16384" width="3.75" style="66"/>
  </cols>
  <sheetData>
    <row r="1" spans="1:24" ht="18.75" customHeight="1" x14ac:dyDescent="0.15">
      <c r="A1" s="375" t="s">
        <v>272</v>
      </c>
      <c r="B1" s="375"/>
      <c r="C1" s="375"/>
      <c r="D1" s="375"/>
      <c r="E1" s="375"/>
      <c r="F1" s="375"/>
      <c r="G1" s="375"/>
      <c r="H1" s="375"/>
      <c r="I1" s="375"/>
      <c r="J1" s="375"/>
      <c r="K1" s="375"/>
      <c r="L1" s="375"/>
      <c r="M1" s="375"/>
      <c r="N1" s="375"/>
      <c r="O1" s="375"/>
      <c r="P1" s="375"/>
      <c r="Q1" s="375"/>
      <c r="R1" s="375"/>
      <c r="S1" s="375"/>
      <c r="T1" s="375"/>
      <c r="U1" s="375"/>
      <c r="V1" s="375"/>
      <c r="W1" s="375"/>
      <c r="X1" s="375"/>
    </row>
    <row r="2" spans="1:24" ht="18.75" customHeight="1" x14ac:dyDescent="0.15">
      <c r="A2" s="190"/>
      <c r="B2" s="190"/>
      <c r="C2" s="190"/>
      <c r="D2" s="190"/>
      <c r="E2" s="190"/>
      <c r="F2" s="190"/>
      <c r="G2" s="190"/>
      <c r="H2" s="190"/>
      <c r="I2" s="190"/>
      <c r="J2" s="190"/>
      <c r="K2" s="190"/>
      <c r="L2" s="190"/>
      <c r="M2" s="190"/>
      <c r="N2" s="190"/>
      <c r="O2" s="190"/>
      <c r="P2" s="190"/>
      <c r="Q2" s="190"/>
      <c r="R2" s="190"/>
      <c r="S2" s="190"/>
      <c r="T2" s="190"/>
      <c r="U2" s="190"/>
      <c r="V2" s="190"/>
      <c r="W2" s="190"/>
      <c r="X2" s="190"/>
    </row>
    <row r="3" spans="1:24" ht="18.75" customHeight="1" x14ac:dyDescent="0.15">
      <c r="A3" s="66" t="s">
        <v>442</v>
      </c>
    </row>
    <row r="4" spans="1:24" ht="18.75" customHeight="1" x14ac:dyDescent="0.15">
      <c r="A4" s="66" t="s">
        <v>274</v>
      </c>
    </row>
    <row r="6" spans="1:24" ht="18.75" customHeight="1" x14ac:dyDescent="0.15">
      <c r="A6" s="2" t="s">
        <v>273</v>
      </c>
    </row>
    <row r="7" spans="1:24" ht="18.75" customHeight="1" x14ac:dyDescent="0.15">
      <c r="A7" s="66" t="s">
        <v>275</v>
      </c>
    </row>
    <row r="8" spans="1:24" ht="18.75" customHeight="1" x14ac:dyDescent="0.15">
      <c r="A8" s="66" t="s">
        <v>315</v>
      </c>
    </row>
    <row r="10" spans="1:24" ht="18.75" customHeight="1" x14ac:dyDescent="0.15">
      <c r="A10" s="2" t="s">
        <v>276</v>
      </c>
    </row>
    <row r="11" spans="1:24" ht="18.75" customHeight="1" x14ac:dyDescent="0.15">
      <c r="A11" s="66" t="s">
        <v>277</v>
      </c>
    </row>
    <row r="12" spans="1:24" ht="18.75" customHeight="1" x14ac:dyDescent="0.15">
      <c r="A12" s="66" t="s">
        <v>278</v>
      </c>
    </row>
    <row r="14" spans="1:24" ht="18.75" customHeight="1" x14ac:dyDescent="0.15">
      <c r="B14" s="191" t="s">
        <v>280</v>
      </c>
    </row>
    <row r="23" spans="1:19" ht="18.75" customHeight="1" x14ac:dyDescent="0.15">
      <c r="A23" s="66" t="s">
        <v>317</v>
      </c>
    </row>
    <row r="24" spans="1:19" ht="18.75" customHeight="1" x14ac:dyDescent="0.15">
      <c r="A24" s="66" t="str">
        <f>"　ここでは図２のように、家計調査(総務省)のデータを利用して算出した、"&amp;INDEX(消費転換係数!C8:C27,COUNTA(消費転換係数!C8:C27)-9)&amp;"～"&amp;INDEX(消費転換係数!C8:C27,COUNTA(消費転換係数!C8:C27))&amp;"の"</f>
        <v>　ここでは図２のように、家計調査(総務省)のデータを利用して算出した、平成27年～令和6年の</v>
      </c>
    </row>
    <row r="25" spans="1:19" ht="18.75" customHeight="1" x14ac:dyDescent="0.15">
      <c r="A25" s="66" t="s">
        <v>517</v>
      </c>
    </row>
    <row r="26" spans="1:19" ht="18.75" customHeight="1" x14ac:dyDescent="0.15">
      <c r="A26" s="66" t="s">
        <v>316</v>
      </c>
    </row>
    <row r="27" spans="1:19" ht="18.75" customHeight="1" x14ac:dyDescent="0.15">
      <c r="A27" s="66" t="str">
        <f>"　　なお、図2では"&amp;INDEX(消費転換係数!C8:C27,COUNTA(消費転換係数!C8:C27)-2)&amp;"～"&amp;INDEX(消費転換係数!C8:C27,COUNTA(消費転換係数!C8:C27))&amp;"の3年分の平均値を入力しております。"</f>
        <v>　　なお、図2では令和4年～令和6年の3年分の平均値を入力しております。</v>
      </c>
    </row>
    <row r="28" spans="1:19" ht="21.75" customHeight="1" x14ac:dyDescent="0.15">
      <c r="A28" s="191" t="s">
        <v>281</v>
      </c>
    </row>
    <row r="32" spans="1:19" ht="18.75" customHeight="1" x14ac:dyDescent="0.15">
      <c r="S32" s="191" t="s">
        <v>282</v>
      </c>
    </row>
    <row r="33" spans="1:1" ht="18.75" customHeight="1" x14ac:dyDescent="0.15">
      <c r="A33" s="66" t="s">
        <v>318</v>
      </c>
    </row>
    <row r="34" spans="1:1" ht="18.75" customHeight="1" x14ac:dyDescent="0.15">
      <c r="A34" s="66" t="s">
        <v>319</v>
      </c>
    </row>
    <row r="35" spans="1:1" ht="18.75" customHeight="1" x14ac:dyDescent="0.15">
      <c r="A35" s="66" t="s">
        <v>320</v>
      </c>
    </row>
    <row r="36" spans="1:1" ht="18.75" customHeight="1" x14ac:dyDescent="0.15">
      <c r="A36" s="66" t="s">
        <v>321</v>
      </c>
    </row>
    <row r="38" spans="1:1" ht="15.75" customHeight="1" x14ac:dyDescent="0.15"/>
    <row r="39" spans="1:1" ht="18.75" customHeight="1" x14ac:dyDescent="0.15">
      <c r="A39" s="66" t="s">
        <v>443</v>
      </c>
    </row>
    <row r="40" spans="1:1" ht="18.75" customHeight="1" x14ac:dyDescent="0.15">
      <c r="A40" s="66" t="s">
        <v>322</v>
      </c>
    </row>
    <row r="42" spans="1:1" ht="18.75" customHeight="1" x14ac:dyDescent="0.15">
      <c r="A42" s="66" t="s">
        <v>323</v>
      </c>
    </row>
    <row r="44" spans="1:1" ht="18.75" customHeight="1" x14ac:dyDescent="0.15">
      <c r="A44" s="2" t="s">
        <v>279</v>
      </c>
    </row>
    <row r="45" spans="1:1" ht="18.75" customHeight="1" x14ac:dyDescent="0.15">
      <c r="A45" s="66" t="s">
        <v>284</v>
      </c>
    </row>
    <row r="46" spans="1:1" ht="18.75" customHeight="1" x14ac:dyDescent="0.15">
      <c r="A46" s="66" t="s">
        <v>445</v>
      </c>
    </row>
    <row r="47" spans="1:1" ht="18.75" customHeight="1" x14ac:dyDescent="0.15">
      <c r="A47" s="191" t="s">
        <v>283</v>
      </c>
    </row>
    <row r="84" spans="1:1" ht="18.75" customHeight="1" x14ac:dyDescent="0.15">
      <c r="A84" s="66" t="s">
        <v>285</v>
      </c>
    </row>
    <row r="87" spans="1:1" ht="18.75" customHeight="1" x14ac:dyDescent="0.15">
      <c r="A87" s="2" t="s">
        <v>286</v>
      </c>
    </row>
    <row r="88" spans="1:1" ht="18.75" customHeight="1" x14ac:dyDescent="0.15">
      <c r="A88" s="66" t="s">
        <v>287</v>
      </c>
    </row>
    <row r="90" spans="1:1" ht="18.75" customHeight="1" x14ac:dyDescent="0.15">
      <c r="A90" s="191" t="s">
        <v>288</v>
      </c>
    </row>
    <row r="110" spans="1:1" ht="18.75" customHeight="1" x14ac:dyDescent="0.15">
      <c r="A110" s="66" t="s">
        <v>289</v>
      </c>
    </row>
    <row r="111" spans="1:1" ht="18.75" customHeight="1" x14ac:dyDescent="0.15">
      <c r="A111" s="66" t="s">
        <v>290</v>
      </c>
    </row>
    <row r="112" spans="1:1" ht="18.75" customHeight="1" x14ac:dyDescent="0.15">
      <c r="A112" s="66" t="s">
        <v>679</v>
      </c>
    </row>
    <row r="113" spans="1:1" ht="18.75" customHeight="1" x14ac:dyDescent="0.15">
      <c r="A113" s="66" t="s">
        <v>324</v>
      </c>
    </row>
    <row r="115" spans="1:1" ht="18.75" customHeight="1" x14ac:dyDescent="0.15">
      <c r="A115" s="66" t="s">
        <v>291</v>
      </c>
    </row>
    <row r="116" spans="1:1" ht="18.75" customHeight="1" x14ac:dyDescent="0.15">
      <c r="A116" s="66" t="s">
        <v>296</v>
      </c>
    </row>
    <row r="117" spans="1:1" ht="18.75" customHeight="1" x14ac:dyDescent="0.15">
      <c r="A117" s="66" t="s">
        <v>292</v>
      </c>
    </row>
    <row r="119" spans="1:1" ht="18.75" customHeight="1" x14ac:dyDescent="0.15">
      <c r="A119" s="191" t="s">
        <v>293</v>
      </c>
    </row>
    <row r="131" spans="1:1" ht="18.75" customHeight="1" x14ac:dyDescent="0.15">
      <c r="A131" s="191" t="s">
        <v>294</v>
      </c>
    </row>
    <row r="153" spans="1:1" ht="18.75" customHeight="1" x14ac:dyDescent="0.15">
      <c r="A153" s="191" t="s">
        <v>295</v>
      </c>
    </row>
  </sheetData>
  <sheetProtection sheet="1" objects="1" scenarios="1"/>
  <mergeCells count="1">
    <mergeCell ref="A1:X1"/>
  </mergeCells>
  <phoneticPr fontId="4"/>
  <pageMargins left="0.39370078740157483" right="0.39370078740157483" top="0.59055118110236227" bottom="0.59055118110236227" header="0.31496062992125984" footer="0.31496062992125984"/>
  <pageSetup paperSize="9" fitToHeight="4" orientation="portrait" r:id="rId1"/>
  <headerFooter>
    <oddFooter>&amp;C&amp;9&amp;P</oddFooter>
  </headerFooter>
  <rowBreaks count="3" manualBreakCount="3">
    <brk id="43" max="23" man="1"/>
    <brk id="86" max="23" man="1"/>
    <brk id="130" max="23"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18"/>
  <sheetViews>
    <sheetView showGridLines="0" zoomScale="80" zoomScaleNormal="80" zoomScaleSheetLayoutView="80" workbookViewId="0">
      <pane xSplit="2" ySplit="15" topLeftCell="C16" activePane="bottomRight" state="frozen"/>
      <selection activeCell="B12" sqref="B12:K13"/>
      <selection pane="topRight" activeCell="B12" sqref="B12:K13"/>
      <selection pane="bottomLeft" activeCell="B12" sqref="B12:K13"/>
      <selection pane="bottomRight" activeCell="C16" sqref="C16"/>
    </sheetView>
  </sheetViews>
  <sheetFormatPr defaultRowHeight="13.5" x14ac:dyDescent="0.15"/>
  <cols>
    <col min="1" max="1" width="4.625" style="1" customWidth="1"/>
    <col min="2" max="2" width="21.75" style="1" customWidth="1"/>
    <col min="3" max="9" width="11.875" style="1" customWidth="1"/>
    <col min="10" max="10" width="10.75" style="1" customWidth="1"/>
    <col min="11" max="22" width="11.875" style="1" customWidth="1"/>
    <col min="23" max="23" width="10.75" style="1" customWidth="1"/>
    <col min="24" max="38" width="11.875" style="1" customWidth="1"/>
    <col min="39" max="39" width="4.625" style="1" customWidth="1"/>
    <col min="40" max="40" width="27.125" style="1" customWidth="1"/>
    <col min="41" max="41" width="9" style="1" customWidth="1"/>
    <col min="42" max="16384" width="9" style="1"/>
  </cols>
  <sheetData>
    <row r="1" spans="1:40" ht="21" x14ac:dyDescent="0.15">
      <c r="A1" s="139" t="s">
        <v>526</v>
      </c>
    </row>
    <row r="2" spans="1:40" ht="13.5" customHeight="1" thickBot="1" x14ac:dyDescent="0.2">
      <c r="A2" s="2"/>
    </row>
    <row r="3" spans="1:40" ht="18" thickBot="1" x14ac:dyDescent="0.2">
      <c r="A3" s="138" t="s">
        <v>260</v>
      </c>
      <c r="E3" s="348">
        <v>0.53730152516622409</v>
      </c>
      <c r="F3" s="9" t="s">
        <v>249</v>
      </c>
    </row>
    <row r="4" spans="1:40" ht="13.5" customHeight="1" x14ac:dyDescent="0.15">
      <c r="A4" s="138"/>
      <c r="E4" s="9"/>
      <c r="F4" s="140" t="s">
        <v>688</v>
      </c>
    </row>
    <row r="5" spans="1:40" ht="13.5" customHeight="1" x14ac:dyDescent="0.15">
      <c r="A5" s="138" t="s">
        <v>261</v>
      </c>
      <c r="E5" s="9"/>
      <c r="F5" s="140"/>
    </row>
    <row r="6" spans="1:40" ht="17.25" x14ac:dyDescent="0.15">
      <c r="A6" s="138"/>
      <c r="E6" s="9"/>
      <c r="F6" s="195" t="s">
        <v>513</v>
      </c>
    </row>
    <row r="7" spans="1:40" ht="17.25" x14ac:dyDescent="0.15">
      <c r="A7" s="138" t="s">
        <v>262</v>
      </c>
      <c r="E7" s="9"/>
      <c r="F7" s="140" t="s">
        <v>689</v>
      </c>
    </row>
    <row r="8" spans="1:40" ht="17.25" x14ac:dyDescent="0.15">
      <c r="A8" s="138"/>
    </row>
    <row r="9" spans="1:40" ht="17.25" x14ac:dyDescent="0.15">
      <c r="A9" s="138" t="s">
        <v>263</v>
      </c>
    </row>
    <row r="10" spans="1:40" ht="17.25" x14ac:dyDescent="0.15">
      <c r="A10" s="138"/>
    </row>
    <row r="11" spans="1:40" ht="22.5" customHeight="1" thickBot="1" x14ac:dyDescent="0.2"/>
    <row r="12" spans="1:40" s="62" customFormat="1" ht="18.75" customHeight="1" x14ac:dyDescent="0.15">
      <c r="C12" s="380" t="s">
        <v>628</v>
      </c>
      <c r="E12" s="366" t="str">
        <f>"　　　直接効果("&amp;C12&amp;")"</f>
        <v>　　　直接効果(千円)</v>
      </c>
      <c r="F12" s="367"/>
      <c r="G12" s="367"/>
      <c r="H12" s="367"/>
      <c r="I12" s="368"/>
      <c r="J12" s="90"/>
      <c r="K12" s="90"/>
      <c r="L12" s="90"/>
      <c r="M12" s="90"/>
      <c r="O12" s="366" t="str">
        <f>"間接効果("&amp;C12&amp;")"</f>
        <v>間接効果(千円)</v>
      </c>
      <c r="P12" s="367"/>
      <c r="Q12" s="368"/>
      <c r="R12" s="91"/>
      <c r="S12" s="90"/>
      <c r="T12" s="90"/>
      <c r="U12" s="90"/>
      <c r="AC12" s="366" t="str">
        <f>"第二次波及効果("&amp;C12&amp;")"</f>
        <v>第二次波及効果(千円)</v>
      </c>
      <c r="AD12" s="367"/>
      <c r="AE12" s="368"/>
      <c r="AF12" s="90"/>
      <c r="AG12" s="90"/>
      <c r="AH12" s="372" t="s">
        <v>39</v>
      </c>
      <c r="AI12" s="373"/>
      <c r="AJ12" s="373"/>
      <c r="AK12" s="373"/>
      <c r="AL12" s="374"/>
    </row>
    <row r="13" spans="1:40" s="62" customFormat="1" ht="18.75" customHeight="1" thickBot="1" x14ac:dyDescent="0.2">
      <c r="C13" s="381"/>
      <c r="E13" s="92"/>
      <c r="F13" s="369" t="s">
        <v>17</v>
      </c>
      <c r="G13" s="370"/>
      <c r="H13" s="370"/>
      <c r="I13" s="371"/>
      <c r="J13" s="90"/>
      <c r="K13" s="90"/>
      <c r="L13" s="90"/>
      <c r="M13" s="90"/>
      <c r="O13" s="94"/>
      <c r="P13" s="369" t="s">
        <v>21</v>
      </c>
      <c r="Q13" s="371"/>
      <c r="R13" s="91"/>
      <c r="S13" s="90"/>
      <c r="T13" s="90"/>
      <c r="U13" s="90"/>
      <c r="AC13" s="94"/>
      <c r="AD13" s="369" t="s">
        <v>265</v>
      </c>
      <c r="AE13" s="371"/>
      <c r="AF13" s="90"/>
      <c r="AG13" s="90"/>
      <c r="AH13" s="95"/>
      <c r="AI13" s="93" t="str">
        <f>"("&amp;C12&amp;")"</f>
        <v>(千円)</v>
      </c>
      <c r="AJ13" s="96"/>
      <c r="AK13" s="97"/>
      <c r="AL13" s="98"/>
    </row>
    <row r="14" spans="1:40" s="118" customFormat="1" ht="42.75" customHeight="1" thickTop="1" x14ac:dyDescent="0.15">
      <c r="A14" s="377" t="s">
        <v>622</v>
      </c>
      <c r="B14" s="379"/>
      <c r="C14" s="189" t="s">
        <v>0</v>
      </c>
      <c r="D14" s="105" t="s">
        <v>1</v>
      </c>
      <c r="E14" s="99" t="s">
        <v>14</v>
      </c>
      <c r="F14" s="100" t="s">
        <v>15</v>
      </c>
      <c r="G14" s="100" t="s">
        <v>19</v>
      </c>
      <c r="H14" s="101" t="s">
        <v>18</v>
      </c>
      <c r="I14" s="102" t="s">
        <v>20</v>
      </c>
      <c r="J14" s="103" t="s">
        <v>32</v>
      </c>
      <c r="K14" s="104" t="s">
        <v>33</v>
      </c>
      <c r="L14" s="104" t="s">
        <v>1</v>
      </c>
      <c r="M14" s="104" t="s">
        <v>36</v>
      </c>
      <c r="N14" s="105" t="s">
        <v>16</v>
      </c>
      <c r="O14" s="106" t="s">
        <v>38</v>
      </c>
      <c r="P14" s="107" t="s">
        <v>22</v>
      </c>
      <c r="Q14" s="102" t="s">
        <v>20</v>
      </c>
      <c r="R14" s="108" t="s">
        <v>78</v>
      </c>
      <c r="S14" s="109" t="s">
        <v>40</v>
      </c>
      <c r="T14" s="110" t="s">
        <v>79</v>
      </c>
      <c r="U14" s="110" t="s">
        <v>41</v>
      </c>
      <c r="V14" s="104" t="s">
        <v>23</v>
      </c>
      <c r="W14" s="104" t="s">
        <v>25</v>
      </c>
      <c r="X14" s="104" t="s">
        <v>73</v>
      </c>
      <c r="Y14" s="104" t="s">
        <v>34</v>
      </c>
      <c r="Z14" s="104" t="s">
        <v>35</v>
      </c>
      <c r="AA14" s="111" t="s">
        <v>1</v>
      </c>
      <c r="AB14" s="112" t="s">
        <v>37</v>
      </c>
      <c r="AC14" s="92" t="s">
        <v>38</v>
      </c>
      <c r="AD14" s="107" t="s">
        <v>22</v>
      </c>
      <c r="AE14" s="102" t="s">
        <v>20</v>
      </c>
      <c r="AF14" s="108" t="s">
        <v>42</v>
      </c>
      <c r="AG14" s="113" t="s">
        <v>41</v>
      </c>
      <c r="AH14" s="114" t="s">
        <v>38</v>
      </c>
      <c r="AI14" s="107" t="s">
        <v>22</v>
      </c>
      <c r="AJ14" s="115" t="s">
        <v>20</v>
      </c>
      <c r="AK14" s="116" t="s">
        <v>42</v>
      </c>
      <c r="AL14" s="117" t="s">
        <v>41</v>
      </c>
      <c r="AM14" s="377" t="s">
        <v>622</v>
      </c>
      <c r="AN14" s="378"/>
    </row>
    <row r="15" spans="1:40" s="137" customFormat="1" ht="18" customHeight="1" thickBot="1" x14ac:dyDescent="0.2">
      <c r="A15" s="119"/>
      <c r="B15" s="127"/>
      <c r="C15" s="188" t="s">
        <v>252</v>
      </c>
      <c r="D15" s="127" t="s">
        <v>214</v>
      </c>
      <c r="E15" s="121" t="s">
        <v>215</v>
      </c>
      <c r="F15" s="122" t="s">
        <v>216</v>
      </c>
      <c r="G15" s="122" t="s">
        <v>217</v>
      </c>
      <c r="H15" s="123" t="s">
        <v>218</v>
      </c>
      <c r="I15" s="124" t="s">
        <v>219</v>
      </c>
      <c r="J15" s="125" t="s">
        <v>220</v>
      </c>
      <c r="K15" s="126" t="s">
        <v>221</v>
      </c>
      <c r="L15" s="126" t="s">
        <v>222</v>
      </c>
      <c r="M15" s="126" t="s">
        <v>223</v>
      </c>
      <c r="N15" s="127" t="s">
        <v>224</v>
      </c>
      <c r="O15" s="128" t="s">
        <v>225</v>
      </c>
      <c r="P15" s="129" t="s">
        <v>226</v>
      </c>
      <c r="Q15" s="124" t="s">
        <v>227</v>
      </c>
      <c r="R15" s="130" t="s">
        <v>228</v>
      </c>
      <c r="S15" s="131" t="s">
        <v>229</v>
      </c>
      <c r="T15" s="132" t="s">
        <v>230</v>
      </c>
      <c r="U15" s="132" t="s">
        <v>231</v>
      </c>
      <c r="V15" s="126" t="s">
        <v>232</v>
      </c>
      <c r="W15" s="126" t="s">
        <v>233</v>
      </c>
      <c r="X15" s="126" t="s">
        <v>234</v>
      </c>
      <c r="Y15" s="126" t="s">
        <v>235</v>
      </c>
      <c r="Z15" s="126" t="s">
        <v>236</v>
      </c>
      <c r="AA15" s="120" t="s">
        <v>237</v>
      </c>
      <c r="AB15" s="120" t="s">
        <v>238</v>
      </c>
      <c r="AC15" s="121" t="s">
        <v>239</v>
      </c>
      <c r="AD15" s="129" t="s">
        <v>240</v>
      </c>
      <c r="AE15" s="124" t="s">
        <v>241</v>
      </c>
      <c r="AF15" s="130" t="s">
        <v>242</v>
      </c>
      <c r="AG15" s="133" t="s">
        <v>243</v>
      </c>
      <c r="AH15" s="128" t="s">
        <v>244</v>
      </c>
      <c r="AI15" s="129" t="s">
        <v>245</v>
      </c>
      <c r="AJ15" s="134" t="s">
        <v>246</v>
      </c>
      <c r="AK15" s="131" t="s">
        <v>247</v>
      </c>
      <c r="AL15" s="135" t="s">
        <v>248</v>
      </c>
      <c r="AM15" s="119"/>
      <c r="AN15" s="136"/>
    </row>
    <row r="16" spans="1:40" s="62" customFormat="1" ht="20.25" customHeight="1" thickTop="1" x14ac:dyDescent="0.15">
      <c r="A16" s="336" t="s">
        <v>327</v>
      </c>
      <c r="B16" s="337" t="s">
        <v>529</v>
      </c>
      <c r="C16" s="338">
        <v>0</v>
      </c>
      <c r="D16" s="339">
        <f>生産者価格評価表!DR5</f>
        <v>0.54300660000000001</v>
      </c>
      <c r="E16" s="340">
        <f>C16*D16</f>
        <v>0</v>
      </c>
      <c r="F16" s="341">
        <f ca="1">OFFSET(投入係数表!$C$114,0,ROW()-16)</f>
        <v>0.54153057387937109</v>
      </c>
      <c r="G16" s="141">
        <f ca="1">E16*F16</f>
        <v>0</v>
      </c>
      <c r="H16" s="342">
        <f ca="1">OFFSET(投入係数表!$C$109,0,ROW()-16)</f>
        <v>6.157055772697162E-2</v>
      </c>
      <c r="I16" s="142">
        <f ca="1">E16*H16</f>
        <v>0</v>
      </c>
      <c r="J16" s="393" t="s">
        <v>623</v>
      </c>
      <c r="K16" s="143">
        <f t="array" ref="K16:K117">MMULT(投入係数表!C5:CZ106,入力・分析シート!E16:E117)</f>
        <v>0</v>
      </c>
      <c r="L16" s="144">
        <f>生産者価格評価表!DR5</f>
        <v>0.54300660000000001</v>
      </c>
      <c r="M16" s="143">
        <f>K16*L16</f>
        <v>0</v>
      </c>
      <c r="N16" s="390" t="s">
        <v>623</v>
      </c>
      <c r="O16" s="343">
        <f t="array" ref="O16:O117">MMULT('逆行列係数表(I-(I-M)A)^-1'!C5:CZ106,入力・分析シート!M16:M117)</f>
        <v>0</v>
      </c>
      <c r="P16" s="141">
        <f ca="1">O16*F16</f>
        <v>0</v>
      </c>
      <c r="Q16" s="142">
        <f ca="1">O16*H16</f>
        <v>0</v>
      </c>
      <c r="R16" s="145">
        <f>'雇用表(102部門）'!M7</f>
        <v>0.51194509315006209</v>
      </c>
      <c r="S16" s="146">
        <f>ROUND((E16+O16)/IF($C$12="億円",0.01,IF($C$12="千円",1000,IF($C$12="円",1000000,1)))*R16,0)</f>
        <v>0</v>
      </c>
      <c r="T16" s="344">
        <f>'雇用表(102部門）'!N7</f>
        <v>3.4571897975570136E-2</v>
      </c>
      <c r="U16" s="345">
        <f>ROUND((E16+O16)/IF($C$12="億円",0.01,IF($C$12="千円",1000,IF($C$12="円",1000000,1)))*T16,0)</f>
        <v>0</v>
      </c>
      <c r="V16" s="143">
        <f ca="1">I16+Q16</f>
        <v>0</v>
      </c>
      <c r="W16" s="384"/>
      <c r="X16" s="387"/>
      <c r="Y16" s="210">
        <f>生産者価格評価表!DS5</f>
        <v>9.4586625342688371E-3</v>
      </c>
      <c r="Z16" s="143">
        <f t="shared" ref="Z16:Z47" ca="1" si="0">$X$118*Y16</f>
        <v>0</v>
      </c>
      <c r="AA16" s="147">
        <f>生産者価格評価表!DR5</f>
        <v>0.54300660000000001</v>
      </c>
      <c r="AB16" s="214">
        <f ca="1">Z16*AA16</f>
        <v>0</v>
      </c>
      <c r="AC16" s="346">
        <f t="array" aca="1" ref="AC16:AC117" ca="1">MMULT('逆行列係数表(I-(I-M)A)^-1'!C5:CZ106,入力・分析シート!AB16:AB117)</f>
        <v>0</v>
      </c>
      <c r="AD16" s="141">
        <f ca="1">AC16*F16</f>
        <v>0</v>
      </c>
      <c r="AE16" s="142">
        <f ca="1">AC16*H16</f>
        <v>0</v>
      </c>
      <c r="AF16" s="148">
        <f ca="1">ROUND(AC16/IF($C$12="億円",0.01,IF($C$12="千円",1000,IF($C$12="円",1000000,1)))*R16,0)</f>
        <v>0</v>
      </c>
      <c r="AG16" s="149">
        <f ca="1">ROUND(AC16/IF($C$12="億円",0.01,IF($C$12="千円",1000,IF($C$12="円",1000000,1)))*T16,0)</f>
        <v>0</v>
      </c>
      <c r="AH16" s="150">
        <f ca="1">E16+O16+AC16</f>
        <v>0</v>
      </c>
      <c r="AI16" s="151">
        <f ca="1">G16+P16+AD16</f>
        <v>0</v>
      </c>
      <c r="AJ16" s="152">
        <f ca="1">I16+Q16+AE16</f>
        <v>0</v>
      </c>
      <c r="AK16" s="153">
        <f ca="1">S16+AF16</f>
        <v>0</v>
      </c>
      <c r="AL16" s="347">
        <f ca="1">U16+AG16</f>
        <v>0</v>
      </c>
      <c r="AM16" s="336" t="s">
        <v>327</v>
      </c>
      <c r="AN16" s="337" t="s">
        <v>529</v>
      </c>
    </row>
    <row r="17" spans="1:40" s="62" customFormat="1" ht="20.25" customHeight="1" x14ac:dyDescent="0.15">
      <c r="A17" s="198" t="s">
        <v>328</v>
      </c>
      <c r="B17" s="196" t="s">
        <v>474</v>
      </c>
      <c r="C17" s="187">
        <v>0</v>
      </c>
      <c r="D17" s="197">
        <f>生産者価格評価表!DR6</f>
        <v>0.74236137000000002</v>
      </c>
      <c r="E17" s="154">
        <f t="shared" ref="E17:E80" si="1">C17*D17</f>
        <v>0</v>
      </c>
      <c r="F17" s="193">
        <f ca="1">OFFSET(投入係数表!$C$114,0,ROW()-16)</f>
        <v>0.21550010081305049</v>
      </c>
      <c r="G17" s="155">
        <f t="shared" ref="G17:G80" ca="1" si="2">E17*F17</f>
        <v>0</v>
      </c>
      <c r="H17" s="292">
        <f ca="1">OFFSET(投入係数表!$C$109,0,ROW()-16)</f>
        <v>5.7126650698336029E-2</v>
      </c>
      <c r="I17" s="156">
        <f t="shared" ref="I17:I80" ca="1" si="3">E17*H17</f>
        <v>0</v>
      </c>
      <c r="J17" s="394"/>
      <c r="K17" s="157">
        <v>0</v>
      </c>
      <c r="L17" s="158">
        <f>生産者価格評価表!DR6</f>
        <v>0.74236137000000002</v>
      </c>
      <c r="M17" s="157">
        <f t="shared" ref="M17:M80" si="4">K17*L17</f>
        <v>0</v>
      </c>
      <c r="N17" s="391"/>
      <c r="O17" s="159">
        <v>0</v>
      </c>
      <c r="P17" s="155">
        <f t="shared" ref="P17:P80" ca="1" si="5">O17*F17</f>
        <v>0</v>
      </c>
      <c r="Q17" s="156">
        <f t="shared" ref="Q17:Q80" ca="1" si="6">O17*H17</f>
        <v>0</v>
      </c>
      <c r="R17" s="160">
        <f>'雇用表(102部門）'!M8</f>
        <v>6.8463791823204223E-2</v>
      </c>
      <c r="S17" s="161">
        <f t="shared" ref="S17:S80" si="7">ROUND((E17+O17)/IF($C$12="億円",0.01,IF($C$12="千円",1000,IF($C$12="円",1000000,1)))*R17,0)</f>
        <v>0</v>
      </c>
      <c r="T17" s="162">
        <f>'雇用表(102部門）'!N8</f>
        <v>2.1066811003525771E-2</v>
      </c>
      <c r="U17" s="163">
        <f t="shared" ref="U17:U80" si="8">ROUND((E17+O17)/IF($C$12="億円",0.01,IF($C$12="千円",1000,IF($C$12="円",1000000,1)))*T17,0)</f>
        <v>0</v>
      </c>
      <c r="V17" s="157">
        <f t="shared" ref="V17:V80" ca="1" si="9">I17+Q17</f>
        <v>0</v>
      </c>
      <c r="W17" s="385"/>
      <c r="X17" s="388"/>
      <c r="Y17" s="211">
        <f>生産者価格評価表!DS6</f>
        <v>8.3121213559247085E-4</v>
      </c>
      <c r="Z17" s="157">
        <f t="shared" ca="1" si="0"/>
        <v>0</v>
      </c>
      <c r="AA17" s="164">
        <f>生産者価格評価表!DR6</f>
        <v>0.74236137000000002</v>
      </c>
      <c r="AB17" s="207">
        <f t="shared" ref="AB17:AB80" ca="1" si="10">Z17*AA17</f>
        <v>0</v>
      </c>
      <c r="AC17" s="213">
        <f ca="1"/>
        <v>0</v>
      </c>
      <c r="AD17" s="155">
        <f t="shared" ref="AD17:AD80" ca="1" si="11">AC17*F17</f>
        <v>0</v>
      </c>
      <c r="AE17" s="156">
        <f t="shared" ref="AE17:AE80" ca="1" si="12">AC17*H17</f>
        <v>0</v>
      </c>
      <c r="AF17" s="165">
        <f t="shared" ref="AF17:AF80" ca="1" si="13">ROUND(AC17/IF($C$12="億円",0.01,IF($C$12="千円",1000,IF($C$12="円",1000000,1)))*R17,0)</f>
        <v>0</v>
      </c>
      <c r="AG17" s="166">
        <f t="shared" ref="AG17:AG80" ca="1" si="14">ROUND(AC17/IF($C$12="億円",0.01,IF($C$12="千円",1000,IF($C$12="円",1000000,1)))*T17,0)</f>
        <v>0</v>
      </c>
      <c r="AH17" s="159">
        <f t="shared" ref="AH17:AH80" ca="1" si="15">E17+O17+AC17</f>
        <v>0</v>
      </c>
      <c r="AI17" s="155">
        <f t="shared" ref="AI17:AI80" ca="1" si="16">G17+P17+AD17</f>
        <v>0</v>
      </c>
      <c r="AJ17" s="167">
        <f t="shared" ref="AJ17:AJ80" ca="1" si="17">I17+Q17+AE17</f>
        <v>0</v>
      </c>
      <c r="AK17" s="161">
        <f t="shared" ref="AK17:AK80" ca="1" si="18">S17+AF17</f>
        <v>0</v>
      </c>
      <c r="AL17" s="168">
        <f t="shared" ref="AL17:AL80" ca="1" si="19">U17+AG17</f>
        <v>0</v>
      </c>
      <c r="AM17" s="198" t="s">
        <v>328</v>
      </c>
      <c r="AN17" s="196" t="s">
        <v>474</v>
      </c>
    </row>
    <row r="18" spans="1:40" s="62" customFormat="1" ht="20.25" customHeight="1" x14ac:dyDescent="0.15">
      <c r="A18" s="198" t="s">
        <v>329</v>
      </c>
      <c r="B18" s="196" t="s">
        <v>530</v>
      </c>
      <c r="C18" s="187">
        <v>0</v>
      </c>
      <c r="D18" s="197">
        <f>生産者価格評価表!DR7</f>
        <v>1</v>
      </c>
      <c r="E18" s="154">
        <f t="shared" si="1"/>
        <v>0</v>
      </c>
      <c r="F18" s="193">
        <f ca="1">OFFSET(投入係数表!$C$114,0,ROW()-16)</f>
        <v>0.61707039238060413</v>
      </c>
      <c r="G18" s="155">
        <f t="shared" ca="1" si="2"/>
        <v>0</v>
      </c>
      <c r="H18" s="292">
        <f ca="1">OFFSET(投入係数表!$C$109,0,ROW()-16)</f>
        <v>0.32630451872071259</v>
      </c>
      <c r="I18" s="156">
        <f t="shared" ca="1" si="3"/>
        <v>0</v>
      </c>
      <c r="J18" s="394"/>
      <c r="K18" s="157">
        <v>0</v>
      </c>
      <c r="L18" s="158">
        <f>生産者価格評価表!DR7</f>
        <v>1</v>
      </c>
      <c r="M18" s="157">
        <f t="shared" si="4"/>
        <v>0</v>
      </c>
      <c r="N18" s="391"/>
      <c r="O18" s="159">
        <v>0</v>
      </c>
      <c r="P18" s="155">
        <f t="shared" ca="1" si="5"/>
        <v>0</v>
      </c>
      <c r="Q18" s="156">
        <f t="shared" ca="1" si="6"/>
        <v>0</v>
      </c>
      <c r="R18" s="160">
        <f>'雇用表(102部門）'!M9</f>
        <v>0.1738949805717091</v>
      </c>
      <c r="S18" s="161">
        <f t="shared" si="7"/>
        <v>0</v>
      </c>
      <c r="T18" s="162">
        <f>'雇用表(102部門）'!N9</f>
        <v>0.1236182699508961</v>
      </c>
      <c r="U18" s="163">
        <f t="shared" si="8"/>
        <v>0</v>
      </c>
      <c r="V18" s="157">
        <f t="shared" ca="1" si="9"/>
        <v>0</v>
      </c>
      <c r="W18" s="385"/>
      <c r="X18" s="388"/>
      <c r="Y18" s="211">
        <f>生産者価格評価表!DS7</f>
        <v>1.0968216180539071E-3</v>
      </c>
      <c r="Z18" s="157">
        <f t="shared" ca="1" si="0"/>
        <v>0</v>
      </c>
      <c r="AA18" s="164">
        <f>生産者価格評価表!DR7</f>
        <v>1</v>
      </c>
      <c r="AB18" s="207">
        <f t="shared" ca="1" si="10"/>
        <v>0</v>
      </c>
      <c r="AC18" s="213">
        <f ca="1"/>
        <v>0</v>
      </c>
      <c r="AD18" s="155">
        <f t="shared" ca="1" si="11"/>
        <v>0</v>
      </c>
      <c r="AE18" s="156">
        <f t="shared" ca="1" si="12"/>
        <v>0</v>
      </c>
      <c r="AF18" s="165">
        <f t="shared" ca="1" si="13"/>
        <v>0</v>
      </c>
      <c r="AG18" s="166">
        <f t="shared" ca="1" si="14"/>
        <v>0</v>
      </c>
      <c r="AH18" s="159">
        <f t="shared" ca="1" si="15"/>
        <v>0</v>
      </c>
      <c r="AI18" s="155">
        <f t="shared" ca="1" si="16"/>
        <v>0</v>
      </c>
      <c r="AJ18" s="167">
        <f t="shared" ca="1" si="17"/>
        <v>0</v>
      </c>
      <c r="AK18" s="161">
        <f t="shared" ca="1" si="18"/>
        <v>0</v>
      </c>
      <c r="AL18" s="168">
        <f t="shared" ca="1" si="19"/>
        <v>0</v>
      </c>
      <c r="AM18" s="198" t="s">
        <v>329</v>
      </c>
      <c r="AN18" s="196" t="s">
        <v>530</v>
      </c>
    </row>
    <row r="19" spans="1:40" s="62" customFormat="1" ht="20.25" customHeight="1" x14ac:dyDescent="0.15">
      <c r="A19" s="198" t="s">
        <v>330</v>
      </c>
      <c r="B19" s="196" t="s">
        <v>531</v>
      </c>
      <c r="C19" s="187">
        <v>0</v>
      </c>
      <c r="D19" s="197">
        <f>生産者価格評価表!DR8</f>
        <v>0.82600693000000003</v>
      </c>
      <c r="E19" s="154">
        <f t="shared" si="1"/>
        <v>0</v>
      </c>
      <c r="F19" s="193">
        <f ca="1">OFFSET(投入係数表!$C$114,0,ROW()-16)</f>
        <v>0.69711106251489952</v>
      </c>
      <c r="G19" s="155">
        <f t="shared" ca="1" si="2"/>
        <v>0</v>
      </c>
      <c r="H19" s="292">
        <f ca="1">OFFSET(投入係数表!$C$109,0,ROW()-16)</f>
        <v>0.26506688895471825</v>
      </c>
      <c r="I19" s="156">
        <f t="shared" ca="1" si="3"/>
        <v>0</v>
      </c>
      <c r="J19" s="394"/>
      <c r="K19" s="157">
        <v>0</v>
      </c>
      <c r="L19" s="158">
        <f>生産者価格評価表!DR8</f>
        <v>0.82600693000000003</v>
      </c>
      <c r="M19" s="157">
        <f t="shared" si="4"/>
        <v>0</v>
      </c>
      <c r="N19" s="391"/>
      <c r="O19" s="159">
        <v>0</v>
      </c>
      <c r="P19" s="155">
        <f t="shared" ca="1" si="5"/>
        <v>0</v>
      </c>
      <c r="Q19" s="156">
        <f t="shared" ca="1" si="6"/>
        <v>0</v>
      </c>
      <c r="R19" s="160">
        <f>'雇用表(102部門）'!M10</f>
        <v>0.10874722895124589</v>
      </c>
      <c r="S19" s="161">
        <f t="shared" si="7"/>
        <v>0</v>
      </c>
      <c r="T19" s="162">
        <f>'雇用表(102部門）'!N10</f>
        <v>6.0761771367567718E-2</v>
      </c>
      <c r="U19" s="163">
        <f t="shared" si="8"/>
        <v>0</v>
      </c>
      <c r="V19" s="157">
        <f t="shared" ca="1" si="9"/>
        <v>0</v>
      </c>
      <c r="W19" s="385"/>
      <c r="X19" s="388"/>
      <c r="Y19" s="211">
        <f>生産者価格評価表!DS8</f>
        <v>8.1306104474597636E-4</v>
      </c>
      <c r="Z19" s="157">
        <f t="shared" ca="1" si="0"/>
        <v>0</v>
      </c>
      <c r="AA19" s="164">
        <f>生産者価格評価表!DR8</f>
        <v>0.82600693000000003</v>
      </c>
      <c r="AB19" s="207">
        <f t="shared" ca="1" si="10"/>
        <v>0</v>
      </c>
      <c r="AC19" s="213">
        <f ca="1"/>
        <v>0</v>
      </c>
      <c r="AD19" s="155">
        <f t="shared" ca="1" si="11"/>
        <v>0</v>
      </c>
      <c r="AE19" s="156">
        <f t="shared" ca="1" si="12"/>
        <v>0</v>
      </c>
      <c r="AF19" s="165">
        <f t="shared" ca="1" si="13"/>
        <v>0</v>
      </c>
      <c r="AG19" s="166">
        <f t="shared" ca="1" si="14"/>
        <v>0</v>
      </c>
      <c r="AH19" s="159">
        <f t="shared" ca="1" si="15"/>
        <v>0</v>
      </c>
      <c r="AI19" s="155">
        <f t="shared" ca="1" si="16"/>
        <v>0</v>
      </c>
      <c r="AJ19" s="167">
        <f t="shared" ca="1" si="17"/>
        <v>0</v>
      </c>
      <c r="AK19" s="161">
        <f t="shared" ca="1" si="18"/>
        <v>0</v>
      </c>
      <c r="AL19" s="168">
        <f t="shared" ca="1" si="19"/>
        <v>0</v>
      </c>
      <c r="AM19" s="198" t="s">
        <v>330</v>
      </c>
      <c r="AN19" s="196" t="s">
        <v>531</v>
      </c>
    </row>
    <row r="20" spans="1:40" s="62" customFormat="1" ht="20.25" customHeight="1" x14ac:dyDescent="0.15">
      <c r="A20" s="198" t="s">
        <v>331</v>
      </c>
      <c r="B20" s="196" t="s">
        <v>629</v>
      </c>
      <c r="C20" s="187">
        <v>0</v>
      </c>
      <c r="D20" s="197">
        <f>生産者価格評価表!DR9</f>
        <v>0.65197744000000002</v>
      </c>
      <c r="E20" s="154">
        <f t="shared" si="1"/>
        <v>0</v>
      </c>
      <c r="F20" s="193">
        <f ca="1">OFFSET(投入係数表!$C$114,0,ROW()-16)</f>
        <v>0.59055252168481565</v>
      </c>
      <c r="G20" s="155">
        <f t="shared" ca="1" si="2"/>
        <v>0</v>
      </c>
      <c r="H20" s="292">
        <f ca="1">OFFSET(投入係数表!$C$109,0,ROW()-16)</f>
        <v>0.19115221434791954</v>
      </c>
      <c r="I20" s="156">
        <f t="shared" ca="1" si="3"/>
        <v>0</v>
      </c>
      <c r="J20" s="394"/>
      <c r="K20" s="157">
        <v>0</v>
      </c>
      <c r="L20" s="158">
        <f>生産者価格評価表!DR9</f>
        <v>0.65197744000000002</v>
      </c>
      <c r="M20" s="157">
        <f t="shared" si="4"/>
        <v>0</v>
      </c>
      <c r="N20" s="391"/>
      <c r="O20" s="159">
        <v>0</v>
      </c>
      <c r="P20" s="155">
        <f t="shared" ca="1" si="5"/>
        <v>0</v>
      </c>
      <c r="Q20" s="156">
        <f t="shared" ca="1" si="6"/>
        <v>0</v>
      </c>
      <c r="R20" s="160">
        <f>'雇用表(102部門）'!M11</f>
        <v>0.1590155821794639</v>
      </c>
      <c r="S20" s="161">
        <f t="shared" si="7"/>
        <v>0</v>
      </c>
      <c r="T20" s="162">
        <f>'雇用表(102部門）'!N11</f>
        <v>6.8523663890894662E-2</v>
      </c>
      <c r="U20" s="163">
        <f t="shared" si="8"/>
        <v>0</v>
      </c>
      <c r="V20" s="157">
        <f t="shared" ca="1" si="9"/>
        <v>0</v>
      </c>
      <c r="W20" s="385"/>
      <c r="X20" s="388"/>
      <c r="Y20" s="211">
        <f>生産者価格評価表!DS9</f>
        <v>1.0344770072371406E-3</v>
      </c>
      <c r="Z20" s="157">
        <f t="shared" ca="1" si="0"/>
        <v>0</v>
      </c>
      <c r="AA20" s="164">
        <f>生産者価格評価表!DR9</f>
        <v>0.65197744000000002</v>
      </c>
      <c r="AB20" s="207">
        <f t="shared" ca="1" si="10"/>
        <v>0</v>
      </c>
      <c r="AC20" s="213">
        <f ca="1"/>
        <v>0</v>
      </c>
      <c r="AD20" s="155">
        <f t="shared" ca="1" si="11"/>
        <v>0</v>
      </c>
      <c r="AE20" s="156">
        <f t="shared" ca="1" si="12"/>
        <v>0</v>
      </c>
      <c r="AF20" s="165">
        <f t="shared" ca="1" si="13"/>
        <v>0</v>
      </c>
      <c r="AG20" s="166">
        <f t="shared" ca="1" si="14"/>
        <v>0</v>
      </c>
      <c r="AH20" s="159">
        <f t="shared" ca="1" si="15"/>
        <v>0</v>
      </c>
      <c r="AI20" s="155">
        <f t="shared" ca="1" si="16"/>
        <v>0</v>
      </c>
      <c r="AJ20" s="167">
        <f t="shared" ca="1" si="17"/>
        <v>0</v>
      </c>
      <c r="AK20" s="161">
        <f t="shared" ca="1" si="18"/>
        <v>0</v>
      </c>
      <c r="AL20" s="168">
        <f t="shared" ca="1" si="19"/>
        <v>0</v>
      </c>
      <c r="AM20" s="198" t="s">
        <v>331</v>
      </c>
      <c r="AN20" s="196" t="s">
        <v>629</v>
      </c>
    </row>
    <row r="21" spans="1:40" s="62" customFormat="1" ht="20.25" customHeight="1" x14ac:dyDescent="0.15">
      <c r="A21" s="198" t="s">
        <v>332</v>
      </c>
      <c r="B21" s="196" t="s">
        <v>532</v>
      </c>
      <c r="C21" s="187">
        <v>0</v>
      </c>
      <c r="D21" s="197">
        <f>生産者価格評価表!DR10</f>
        <v>0</v>
      </c>
      <c r="E21" s="154">
        <f t="shared" si="1"/>
        <v>0</v>
      </c>
      <c r="F21" s="193">
        <f ca="1">OFFSET(投入係数表!$C$114,0,ROW()-16)</f>
        <v>0</v>
      </c>
      <c r="G21" s="155">
        <f t="shared" ca="1" si="2"/>
        <v>0</v>
      </c>
      <c r="H21" s="292">
        <f ca="1">OFFSET(投入係数表!$C$109,0,ROW()-16)</f>
        <v>0</v>
      </c>
      <c r="I21" s="156">
        <f t="shared" ca="1" si="3"/>
        <v>0</v>
      </c>
      <c r="J21" s="394"/>
      <c r="K21" s="157">
        <v>0</v>
      </c>
      <c r="L21" s="158">
        <f>生産者価格評価表!DR10</f>
        <v>0</v>
      </c>
      <c r="M21" s="157">
        <f t="shared" si="4"/>
        <v>0</v>
      </c>
      <c r="N21" s="391"/>
      <c r="O21" s="159">
        <v>0</v>
      </c>
      <c r="P21" s="155">
        <f t="shared" ca="1" si="5"/>
        <v>0</v>
      </c>
      <c r="Q21" s="156">
        <f t="shared" ca="1" si="6"/>
        <v>0</v>
      </c>
      <c r="R21" s="160">
        <f>'雇用表(102部門）'!M12</f>
        <v>0</v>
      </c>
      <c r="S21" s="161">
        <f t="shared" si="7"/>
        <v>0</v>
      </c>
      <c r="T21" s="162">
        <f>'雇用表(102部門）'!N12</f>
        <v>0</v>
      </c>
      <c r="U21" s="163">
        <f t="shared" si="8"/>
        <v>0</v>
      </c>
      <c r="V21" s="157">
        <f t="shared" ca="1" si="9"/>
        <v>0</v>
      </c>
      <c r="W21" s="385"/>
      <c r="X21" s="388"/>
      <c r="Y21" s="211">
        <f>生産者価格評価表!DS10</f>
        <v>4.9471811689947508E-8</v>
      </c>
      <c r="Z21" s="157">
        <f t="shared" ca="1" si="0"/>
        <v>0</v>
      </c>
      <c r="AA21" s="164">
        <f>生産者価格評価表!DR10</f>
        <v>0</v>
      </c>
      <c r="AB21" s="207">
        <f t="shared" ca="1" si="10"/>
        <v>0</v>
      </c>
      <c r="AC21" s="213">
        <f ca="1"/>
        <v>0</v>
      </c>
      <c r="AD21" s="155">
        <f t="shared" ca="1" si="11"/>
        <v>0</v>
      </c>
      <c r="AE21" s="156">
        <f t="shared" ca="1" si="12"/>
        <v>0</v>
      </c>
      <c r="AF21" s="165">
        <f t="shared" ca="1" si="13"/>
        <v>0</v>
      </c>
      <c r="AG21" s="166">
        <f t="shared" ca="1" si="14"/>
        <v>0</v>
      </c>
      <c r="AH21" s="159">
        <f t="shared" ca="1" si="15"/>
        <v>0</v>
      </c>
      <c r="AI21" s="155">
        <f t="shared" ca="1" si="16"/>
        <v>0</v>
      </c>
      <c r="AJ21" s="167">
        <f t="shared" ca="1" si="17"/>
        <v>0</v>
      </c>
      <c r="AK21" s="161">
        <f t="shared" ca="1" si="18"/>
        <v>0</v>
      </c>
      <c r="AL21" s="168">
        <f t="shared" ca="1" si="19"/>
        <v>0</v>
      </c>
      <c r="AM21" s="198" t="s">
        <v>332</v>
      </c>
      <c r="AN21" s="196" t="s">
        <v>532</v>
      </c>
    </row>
    <row r="22" spans="1:40" s="62" customFormat="1" ht="20.25" customHeight="1" x14ac:dyDescent="0.15">
      <c r="A22" s="198" t="s">
        <v>333</v>
      </c>
      <c r="B22" s="196" t="s">
        <v>630</v>
      </c>
      <c r="C22" s="187">
        <v>0</v>
      </c>
      <c r="D22" s="197">
        <f>生産者価格評価表!DR11</f>
        <v>0.67367208000000001</v>
      </c>
      <c r="E22" s="154">
        <f t="shared" si="1"/>
        <v>0</v>
      </c>
      <c r="F22" s="193">
        <f ca="1">OFFSET(投入係数表!$C$114,0,ROW()-16)</f>
        <v>0.49291163371703467</v>
      </c>
      <c r="G22" s="155">
        <f t="shared" ca="1" si="2"/>
        <v>0</v>
      </c>
      <c r="H22" s="292">
        <f ca="1">OFFSET(投入係数表!$C$109,0,ROW()-16)</f>
        <v>0.23417442300720639</v>
      </c>
      <c r="I22" s="156">
        <f t="shared" ca="1" si="3"/>
        <v>0</v>
      </c>
      <c r="J22" s="394"/>
      <c r="K22" s="157">
        <v>0</v>
      </c>
      <c r="L22" s="158">
        <f>生産者価格評価表!DR11</f>
        <v>0.67367208000000001</v>
      </c>
      <c r="M22" s="157">
        <f t="shared" si="4"/>
        <v>0</v>
      </c>
      <c r="N22" s="391"/>
      <c r="O22" s="159">
        <v>0</v>
      </c>
      <c r="P22" s="155">
        <f t="shared" ca="1" si="5"/>
        <v>0</v>
      </c>
      <c r="Q22" s="156">
        <f t="shared" ca="1" si="6"/>
        <v>0</v>
      </c>
      <c r="R22" s="160">
        <f>'雇用表(102部門）'!M13</f>
        <v>3.8318667345471062E-2</v>
      </c>
      <c r="S22" s="161">
        <f t="shared" si="7"/>
        <v>0</v>
      </c>
      <c r="T22" s="162">
        <f>'雇用表(102部門）'!N13</f>
        <v>3.7970711228826601E-2</v>
      </c>
      <c r="U22" s="163">
        <f t="shared" si="8"/>
        <v>0</v>
      </c>
      <c r="V22" s="157">
        <f t="shared" ca="1" si="9"/>
        <v>0</v>
      </c>
      <c r="W22" s="385"/>
      <c r="X22" s="388"/>
      <c r="Y22" s="211">
        <f>生産者価格評価表!DS11</f>
        <v>-2.1631647046885632E-5</v>
      </c>
      <c r="Z22" s="157">
        <f t="shared" ca="1" si="0"/>
        <v>0</v>
      </c>
      <c r="AA22" s="164">
        <f>生産者価格評価表!DR11</f>
        <v>0.67367208000000001</v>
      </c>
      <c r="AB22" s="207">
        <f t="shared" ca="1" si="10"/>
        <v>0</v>
      </c>
      <c r="AC22" s="213">
        <f ca="1"/>
        <v>0</v>
      </c>
      <c r="AD22" s="155">
        <f t="shared" ca="1" si="11"/>
        <v>0</v>
      </c>
      <c r="AE22" s="156">
        <f t="shared" ca="1" si="12"/>
        <v>0</v>
      </c>
      <c r="AF22" s="165">
        <f t="shared" ca="1" si="13"/>
        <v>0</v>
      </c>
      <c r="AG22" s="166">
        <f t="shared" ca="1" si="14"/>
        <v>0</v>
      </c>
      <c r="AH22" s="159">
        <f t="shared" ca="1" si="15"/>
        <v>0</v>
      </c>
      <c r="AI22" s="155">
        <f t="shared" ca="1" si="16"/>
        <v>0</v>
      </c>
      <c r="AJ22" s="167">
        <f t="shared" ca="1" si="17"/>
        <v>0</v>
      </c>
      <c r="AK22" s="161">
        <f t="shared" ca="1" si="18"/>
        <v>0</v>
      </c>
      <c r="AL22" s="168">
        <f t="shared" ca="1" si="19"/>
        <v>0</v>
      </c>
      <c r="AM22" s="198" t="s">
        <v>333</v>
      </c>
      <c r="AN22" s="196" t="s">
        <v>630</v>
      </c>
    </row>
    <row r="23" spans="1:40" s="62" customFormat="1" ht="20.25" customHeight="1" x14ac:dyDescent="0.15">
      <c r="A23" s="198" t="s">
        <v>334</v>
      </c>
      <c r="B23" s="196" t="s">
        <v>534</v>
      </c>
      <c r="C23" s="187">
        <v>0</v>
      </c>
      <c r="D23" s="197">
        <f>生産者価格評価表!DR12</f>
        <v>0.3520141</v>
      </c>
      <c r="E23" s="154">
        <f t="shared" si="1"/>
        <v>0</v>
      </c>
      <c r="F23" s="193">
        <f ca="1">OFFSET(投入係数表!$C$114,0,ROW()-16)</f>
        <v>0.19322975424529373</v>
      </c>
      <c r="G23" s="155">
        <f t="shared" ca="1" si="2"/>
        <v>0</v>
      </c>
      <c r="H23" s="292">
        <f ca="1">OFFSET(投入係数表!$C$109,0,ROW()-16)</f>
        <v>0.11380804810729296</v>
      </c>
      <c r="I23" s="156">
        <f t="shared" ca="1" si="3"/>
        <v>0</v>
      </c>
      <c r="J23" s="394"/>
      <c r="K23" s="157">
        <v>0</v>
      </c>
      <c r="L23" s="158">
        <f>生産者価格評価表!DR12</f>
        <v>0.3520141</v>
      </c>
      <c r="M23" s="157">
        <f t="shared" si="4"/>
        <v>0</v>
      </c>
      <c r="N23" s="391"/>
      <c r="O23" s="159">
        <v>0</v>
      </c>
      <c r="P23" s="155">
        <f t="shared" ca="1" si="5"/>
        <v>0</v>
      </c>
      <c r="Q23" s="156">
        <f t="shared" ca="1" si="6"/>
        <v>0</v>
      </c>
      <c r="R23" s="160">
        <f>'雇用表(102部門）'!M14</f>
        <v>3.133137909493932E-2</v>
      </c>
      <c r="S23" s="161">
        <f t="shared" si="7"/>
        <v>0</v>
      </c>
      <c r="T23" s="162">
        <f>'雇用表(102部門）'!N14</f>
        <v>3.115533185327567E-2</v>
      </c>
      <c r="U23" s="163">
        <f t="shared" si="8"/>
        <v>0</v>
      </c>
      <c r="V23" s="157">
        <f t="shared" ca="1" si="9"/>
        <v>0</v>
      </c>
      <c r="W23" s="385"/>
      <c r="X23" s="388"/>
      <c r="Y23" s="211">
        <f>生産者価格評価表!DS12</f>
        <v>1.3513113175063755E-2</v>
      </c>
      <c r="Z23" s="157">
        <f t="shared" ca="1" si="0"/>
        <v>0</v>
      </c>
      <c r="AA23" s="164">
        <f>生産者価格評価表!DR12</f>
        <v>0.3520141</v>
      </c>
      <c r="AB23" s="207">
        <f t="shared" ca="1" si="10"/>
        <v>0</v>
      </c>
      <c r="AC23" s="213">
        <f ca="1"/>
        <v>0</v>
      </c>
      <c r="AD23" s="155">
        <f t="shared" ca="1" si="11"/>
        <v>0</v>
      </c>
      <c r="AE23" s="156">
        <f t="shared" ca="1" si="12"/>
        <v>0</v>
      </c>
      <c r="AF23" s="165">
        <f t="shared" ca="1" si="13"/>
        <v>0</v>
      </c>
      <c r="AG23" s="166">
        <f t="shared" ca="1" si="14"/>
        <v>0</v>
      </c>
      <c r="AH23" s="159">
        <f t="shared" ca="1" si="15"/>
        <v>0</v>
      </c>
      <c r="AI23" s="155">
        <f t="shared" ca="1" si="16"/>
        <v>0</v>
      </c>
      <c r="AJ23" s="167">
        <f t="shared" ca="1" si="17"/>
        <v>0</v>
      </c>
      <c r="AK23" s="161">
        <f t="shared" ca="1" si="18"/>
        <v>0</v>
      </c>
      <c r="AL23" s="168">
        <f t="shared" ca="1" si="19"/>
        <v>0</v>
      </c>
      <c r="AM23" s="198" t="s">
        <v>334</v>
      </c>
      <c r="AN23" s="196" t="s">
        <v>534</v>
      </c>
    </row>
    <row r="24" spans="1:40" s="62" customFormat="1" ht="20.25" customHeight="1" x14ac:dyDescent="0.15">
      <c r="A24" s="198" t="s">
        <v>335</v>
      </c>
      <c r="B24" s="196" t="s">
        <v>631</v>
      </c>
      <c r="C24" s="187">
        <v>0</v>
      </c>
      <c r="D24" s="197">
        <f>生産者価格評価表!DR13</f>
        <v>0.14935242999999998</v>
      </c>
      <c r="E24" s="154">
        <f t="shared" si="1"/>
        <v>0</v>
      </c>
      <c r="F24" s="193">
        <f ca="1">OFFSET(投入係数表!$C$114,0,ROW()-16)</f>
        <v>0.30030526899864829</v>
      </c>
      <c r="G24" s="155">
        <f t="shared" ca="1" si="2"/>
        <v>0</v>
      </c>
      <c r="H24" s="292">
        <f ca="1">OFFSET(投入係数表!$C$109,0,ROW()-16)</f>
        <v>0.13499078880577131</v>
      </c>
      <c r="I24" s="156">
        <f t="shared" ca="1" si="3"/>
        <v>0</v>
      </c>
      <c r="J24" s="394"/>
      <c r="K24" s="157">
        <v>0</v>
      </c>
      <c r="L24" s="158">
        <f>生産者価格評価表!DR13</f>
        <v>0.14935242999999998</v>
      </c>
      <c r="M24" s="157">
        <f t="shared" si="4"/>
        <v>0</v>
      </c>
      <c r="N24" s="391"/>
      <c r="O24" s="159">
        <v>0</v>
      </c>
      <c r="P24" s="155">
        <f t="shared" ca="1" si="5"/>
        <v>0</v>
      </c>
      <c r="Q24" s="156">
        <f t="shared" ca="1" si="6"/>
        <v>0</v>
      </c>
      <c r="R24" s="160">
        <f>'雇用表(102部門）'!M15</f>
        <v>5.5617524816448313E-2</v>
      </c>
      <c r="S24" s="161">
        <f t="shared" si="7"/>
        <v>0</v>
      </c>
      <c r="T24" s="162">
        <f>'雇用表(102部門）'!N15</f>
        <v>5.0353985257200494E-2</v>
      </c>
      <c r="U24" s="163">
        <f t="shared" si="8"/>
        <v>0</v>
      </c>
      <c r="V24" s="157">
        <f t="shared" ca="1" si="9"/>
        <v>0</v>
      </c>
      <c r="W24" s="385"/>
      <c r="X24" s="388"/>
      <c r="Y24" s="211">
        <f>生産者価格評価表!DS13</f>
        <v>8.5976185066855039E-3</v>
      </c>
      <c r="Z24" s="157">
        <f t="shared" ca="1" si="0"/>
        <v>0</v>
      </c>
      <c r="AA24" s="164">
        <f>生産者価格評価表!DR13</f>
        <v>0.14935242999999998</v>
      </c>
      <c r="AB24" s="207">
        <f t="shared" ca="1" si="10"/>
        <v>0</v>
      </c>
      <c r="AC24" s="213">
        <f ca="1"/>
        <v>0</v>
      </c>
      <c r="AD24" s="155">
        <f t="shared" ca="1" si="11"/>
        <v>0</v>
      </c>
      <c r="AE24" s="156">
        <f t="shared" ca="1" si="12"/>
        <v>0</v>
      </c>
      <c r="AF24" s="165">
        <f t="shared" ca="1" si="13"/>
        <v>0</v>
      </c>
      <c r="AG24" s="166">
        <f t="shared" ca="1" si="14"/>
        <v>0</v>
      </c>
      <c r="AH24" s="159">
        <f t="shared" ca="1" si="15"/>
        <v>0</v>
      </c>
      <c r="AI24" s="155">
        <f t="shared" ca="1" si="16"/>
        <v>0</v>
      </c>
      <c r="AJ24" s="167">
        <f t="shared" ca="1" si="17"/>
        <v>0</v>
      </c>
      <c r="AK24" s="161">
        <f t="shared" ca="1" si="18"/>
        <v>0</v>
      </c>
      <c r="AL24" s="168">
        <f t="shared" ca="1" si="19"/>
        <v>0</v>
      </c>
      <c r="AM24" s="198" t="s">
        <v>335</v>
      </c>
      <c r="AN24" s="196" t="s">
        <v>631</v>
      </c>
    </row>
    <row r="25" spans="1:40" s="62" customFormat="1" ht="20.25" customHeight="1" x14ac:dyDescent="0.15">
      <c r="A25" s="198" t="s">
        <v>336</v>
      </c>
      <c r="B25" s="196" t="s">
        <v>632</v>
      </c>
      <c r="C25" s="187">
        <v>0</v>
      </c>
      <c r="D25" s="197">
        <f>生産者価格評価表!DR14</f>
        <v>0.81529355999999997</v>
      </c>
      <c r="E25" s="154">
        <f t="shared" si="1"/>
        <v>0</v>
      </c>
      <c r="F25" s="193">
        <f ca="1">OFFSET(投入係数表!$C$114,0,ROW()-16)</f>
        <v>0.12978884933559764</v>
      </c>
      <c r="G25" s="155">
        <f t="shared" ca="1" si="2"/>
        <v>0</v>
      </c>
      <c r="H25" s="292">
        <f ca="1">OFFSET(投入係数表!$C$109,0,ROW()-16)</f>
        <v>2.4219302167547523E-2</v>
      </c>
      <c r="I25" s="156">
        <f t="shared" ca="1" si="3"/>
        <v>0</v>
      </c>
      <c r="J25" s="394"/>
      <c r="K25" s="157">
        <v>0</v>
      </c>
      <c r="L25" s="158">
        <f>生産者価格評価表!DR14</f>
        <v>0.81529355999999997</v>
      </c>
      <c r="M25" s="157">
        <f t="shared" si="4"/>
        <v>0</v>
      </c>
      <c r="N25" s="391"/>
      <c r="O25" s="159">
        <v>0</v>
      </c>
      <c r="P25" s="155">
        <f t="shared" ca="1" si="5"/>
        <v>0</v>
      </c>
      <c r="Q25" s="156">
        <f t="shared" ca="1" si="6"/>
        <v>0</v>
      </c>
      <c r="R25" s="160">
        <f>'雇用表(102部門）'!M16</f>
        <v>3.4144744399620345E-3</v>
      </c>
      <c r="S25" s="161">
        <f t="shared" si="7"/>
        <v>0</v>
      </c>
      <c r="T25" s="162">
        <f>'雇用表(102部門）'!N16</f>
        <v>3.0447542776731516E-3</v>
      </c>
      <c r="U25" s="163">
        <f t="shared" si="8"/>
        <v>0</v>
      </c>
      <c r="V25" s="157">
        <f t="shared" ca="1" si="9"/>
        <v>0</v>
      </c>
      <c r="W25" s="385"/>
      <c r="X25" s="388"/>
      <c r="Y25" s="211">
        <f>生産者価格評価表!DS14</f>
        <v>1.1882057148824834E-2</v>
      </c>
      <c r="Z25" s="157">
        <f t="shared" ca="1" si="0"/>
        <v>0</v>
      </c>
      <c r="AA25" s="164">
        <f>生産者価格評価表!DR14</f>
        <v>0.81529355999999997</v>
      </c>
      <c r="AB25" s="207">
        <f t="shared" ca="1" si="10"/>
        <v>0</v>
      </c>
      <c r="AC25" s="213">
        <f ca="1"/>
        <v>0</v>
      </c>
      <c r="AD25" s="155">
        <f t="shared" ca="1" si="11"/>
        <v>0</v>
      </c>
      <c r="AE25" s="156">
        <f t="shared" ca="1" si="12"/>
        <v>0</v>
      </c>
      <c r="AF25" s="165">
        <f t="shared" ca="1" si="13"/>
        <v>0</v>
      </c>
      <c r="AG25" s="166">
        <f t="shared" ca="1" si="14"/>
        <v>0</v>
      </c>
      <c r="AH25" s="159">
        <f t="shared" ca="1" si="15"/>
        <v>0</v>
      </c>
      <c r="AI25" s="155">
        <f t="shared" ca="1" si="16"/>
        <v>0</v>
      </c>
      <c r="AJ25" s="167">
        <f t="shared" ca="1" si="17"/>
        <v>0</v>
      </c>
      <c r="AK25" s="161">
        <f t="shared" ca="1" si="18"/>
        <v>0</v>
      </c>
      <c r="AL25" s="168">
        <f t="shared" ca="1" si="19"/>
        <v>0</v>
      </c>
      <c r="AM25" s="198" t="s">
        <v>336</v>
      </c>
      <c r="AN25" s="196" t="s">
        <v>632</v>
      </c>
    </row>
    <row r="26" spans="1:40" s="62" customFormat="1" ht="20.25" customHeight="1" x14ac:dyDescent="0.15">
      <c r="A26" s="198" t="s">
        <v>337</v>
      </c>
      <c r="B26" s="196" t="s">
        <v>537</v>
      </c>
      <c r="C26" s="187">
        <v>0</v>
      </c>
      <c r="D26" s="197">
        <f>生産者価格評価表!DR15</f>
        <v>0.30259018999999998</v>
      </c>
      <c r="E26" s="154">
        <f t="shared" si="1"/>
        <v>0</v>
      </c>
      <c r="F26" s="193">
        <f ca="1">OFFSET(投入係数表!$C$114,0,ROW()-16)</f>
        <v>0.39352229381682857</v>
      </c>
      <c r="G26" s="155">
        <f t="shared" ca="1" si="2"/>
        <v>0</v>
      </c>
      <c r="H26" s="292">
        <f ca="1">OFFSET(投入係数表!$C$109,0,ROW()-16)</f>
        <v>0.19497066824353812</v>
      </c>
      <c r="I26" s="156">
        <f t="shared" ca="1" si="3"/>
        <v>0</v>
      </c>
      <c r="J26" s="394"/>
      <c r="K26" s="157">
        <v>0</v>
      </c>
      <c r="L26" s="158">
        <f>生産者価格評価表!DR15</f>
        <v>0.30259018999999998</v>
      </c>
      <c r="M26" s="157">
        <f t="shared" si="4"/>
        <v>0</v>
      </c>
      <c r="N26" s="391"/>
      <c r="O26" s="159">
        <v>0</v>
      </c>
      <c r="P26" s="155">
        <f t="shared" ca="1" si="5"/>
        <v>0</v>
      </c>
      <c r="Q26" s="156">
        <f t="shared" ca="1" si="6"/>
        <v>0</v>
      </c>
      <c r="R26" s="160">
        <f>'雇用表(102部門）'!M17</f>
        <v>0.13072482678462516</v>
      </c>
      <c r="S26" s="161">
        <f t="shared" si="7"/>
        <v>0</v>
      </c>
      <c r="T26" s="162">
        <f>'雇用表(102部門）'!N17</f>
        <v>0.10388053782411215</v>
      </c>
      <c r="U26" s="163">
        <f t="shared" si="8"/>
        <v>0</v>
      </c>
      <c r="V26" s="157">
        <f t="shared" ca="1" si="9"/>
        <v>0</v>
      </c>
      <c r="W26" s="385"/>
      <c r="X26" s="388"/>
      <c r="Y26" s="211">
        <f>生産者価格評価表!DS15</f>
        <v>1.6047428655472332E-2</v>
      </c>
      <c r="Z26" s="157">
        <f t="shared" ca="1" si="0"/>
        <v>0</v>
      </c>
      <c r="AA26" s="164">
        <f>生産者価格評価表!DR15</f>
        <v>0.30259018999999998</v>
      </c>
      <c r="AB26" s="207">
        <f t="shared" ca="1" si="10"/>
        <v>0</v>
      </c>
      <c r="AC26" s="213">
        <f ca="1"/>
        <v>0</v>
      </c>
      <c r="AD26" s="155">
        <f t="shared" ca="1" si="11"/>
        <v>0</v>
      </c>
      <c r="AE26" s="156">
        <f t="shared" ca="1" si="12"/>
        <v>0</v>
      </c>
      <c r="AF26" s="165">
        <f t="shared" ca="1" si="13"/>
        <v>0</v>
      </c>
      <c r="AG26" s="166">
        <f t="shared" ca="1" si="14"/>
        <v>0</v>
      </c>
      <c r="AH26" s="159">
        <f t="shared" ca="1" si="15"/>
        <v>0</v>
      </c>
      <c r="AI26" s="155">
        <f t="shared" ca="1" si="16"/>
        <v>0</v>
      </c>
      <c r="AJ26" s="167">
        <f t="shared" ca="1" si="17"/>
        <v>0</v>
      </c>
      <c r="AK26" s="161">
        <f t="shared" ca="1" si="18"/>
        <v>0</v>
      </c>
      <c r="AL26" s="168">
        <f t="shared" ca="1" si="19"/>
        <v>0</v>
      </c>
      <c r="AM26" s="198" t="s">
        <v>337</v>
      </c>
      <c r="AN26" s="196" t="s">
        <v>537</v>
      </c>
    </row>
    <row r="27" spans="1:40" s="62" customFormat="1" ht="20.25" customHeight="1" x14ac:dyDescent="0.15">
      <c r="A27" s="198" t="s">
        <v>338</v>
      </c>
      <c r="B27" s="196" t="s">
        <v>633</v>
      </c>
      <c r="C27" s="187">
        <v>0</v>
      </c>
      <c r="D27" s="197">
        <f>生産者価格評価表!DR16</f>
        <v>0.22696954000000003</v>
      </c>
      <c r="E27" s="154">
        <f t="shared" si="1"/>
        <v>0</v>
      </c>
      <c r="F27" s="193">
        <f ca="1">OFFSET(投入係数表!$C$114,0,ROW()-16)</f>
        <v>0.34481940525302579</v>
      </c>
      <c r="G27" s="155">
        <f t="shared" ca="1" si="2"/>
        <v>0</v>
      </c>
      <c r="H27" s="292">
        <f ca="1">OFFSET(投入係数表!$C$109,0,ROW()-16)</f>
        <v>0.18382723602610856</v>
      </c>
      <c r="I27" s="156">
        <f t="shared" ca="1" si="3"/>
        <v>0</v>
      </c>
      <c r="J27" s="394"/>
      <c r="K27" s="157">
        <v>0</v>
      </c>
      <c r="L27" s="158">
        <f>生産者価格評価表!DR16</f>
        <v>0.22696954000000003</v>
      </c>
      <c r="M27" s="157">
        <f t="shared" si="4"/>
        <v>0</v>
      </c>
      <c r="N27" s="391"/>
      <c r="O27" s="159">
        <v>0</v>
      </c>
      <c r="P27" s="155">
        <f t="shared" ca="1" si="5"/>
        <v>0</v>
      </c>
      <c r="Q27" s="156">
        <f t="shared" ca="1" si="6"/>
        <v>0</v>
      </c>
      <c r="R27" s="160">
        <f>'雇用表(102部門）'!M18</f>
        <v>7.539007292765243E-2</v>
      </c>
      <c r="S27" s="161">
        <f t="shared" si="7"/>
        <v>0</v>
      </c>
      <c r="T27" s="162">
        <f>'雇用表(102部門）'!N18</f>
        <v>6.9306445816747636E-2</v>
      </c>
      <c r="U27" s="163">
        <f t="shared" si="8"/>
        <v>0</v>
      </c>
      <c r="V27" s="157">
        <f t="shared" ca="1" si="9"/>
        <v>0</v>
      </c>
      <c r="W27" s="385"/>
      <c r="X27" s="388"/>
      <c r="Y27" s="211">
        <f>生産者価格評価表!DS16</f>
        <v>1.7542280214208689E-2</v>
      </c>
      <c r="Z27" s="157">
        <f t="shared" ca="1" si="0"/>
        <v>0</v>
      </c>
      <c r="AA27" s="164">
        <f>生産者価格評価表!DR16</f>
        <v>0.22696954000000003</v>
      </c>
      <c r="AB27" s="207">
        <f t="shared" ca="1" si="10"/>
        <v>0</v>
      </c>
      <c r="AC27" s="213">
        <f ca="1"/>
        <v>0</v>
      </c>
      <c r="AD27" s="155">
        <f t="shared" ca="1" si="11"/>
        <v>0</v>
      </c>
      <c r="AE27" s="156">
        <f t="shared" ca="1" si="12"/>
        <v>0</v>
      </c>
      <c r="AF27" s="165">
        <f t="shared" ca="1" si="13"/>
        <v>0</v>
      </c>
      <c r="AG27" s="166">
        <f t="shared" ca="1" si="14"/>
        <v>0</v>
      </c>
      <c r="AH27" s="159">
        <f t="shared" ca="1" si="15"/>
        <v>0</v>
      </c>
      <c r="AI27" s="155">
        <f t="shared" ca="1" si="16"/>
        <v>0</v>
      </c>
      <c r="AJ27" s="167">
        <f t="shared" ca="1" si="17"/>
        <v>0</v>
      </c>
      <c r="AK27" s="161">
        <f t="shared" ca="1" si="18"/>
        <v>0</v>
      </c>
      <c r="AL27" s="168">
        <f t="shared" ca="1" si="19"/>
        <v>0</v>
      </c>
      <c r="AM27" s="198" t="s">
        <v>338</v>
      </c>
      <c r="AN27" s="196" t="s">
        <v>633</v>
      </c>
    </row>
    <row r="28" spans="1:40" s="62" customFormat="1" ht="20.25" customHeight="1" x14ac:dyDescent="0.15">
      <c r="A28" s="198" t="s">
        <v>339</v>
      </c>
      <c r="B28" s="196" t="s">
        <v>634</v>
      </c>
      <c r="C28" s="187">
        <v>0</v>
      </c>
      <c r="D28" s="197">
        <f>生産者価格評価表!DR17</f>
        <v>5.4963140000000021E-2</v>
      </c>
      <c r="E28" s="154">
        <f t="shared" si="1"/>
        <v>0</v>
      </c>
      <c r="F28" s="193">
        <f ca="1">OFFSET(投入係数表!$C$114,0,ROW()-16)</f>
        <v>0.53875932639468826</v>
      </c>
      <c r="G28" s="155">
        <f t="shared" ca="1" si="2"/>
        <v>0</v>
      </c>
      <c r="H28" s="292">
        <f ca="1">OFFSET(投入係数表!$C$109,0,ROW()-16)</f>
        <v>0.1111244149128329</v>
      </c>
      <c r="I28" s="156">
        <f t="shared" ca="1" si="3"/>
        <v>0</v>
      </c>
      <c r="J28" s="394"/>
      <c r="K28" s="157">
        <v>0</v>
      </c>
      <c r="L28" s="158">
        <f>生産者価格評価表!DR17</f>
        <v>5.4963140000000021E-2</v>
      </c>
      <c r="M28" s="157">
        <f t="shared" si="4"/>
        <v>0</v>
      </c>
      <c r="N28" s="391"/>
      <c r="O28" s="159">
        <v>0</v>
      </c>
      <c r="P28" s="155">
        <f t="shared" ca="1" si="5"/>
        <v>0</v>
      </c>
      <c r="Q28" s="156">
        <f t="shared" ca="1" si="6"/>
        <v>0</v>
      </c>
      <c r="R28" s="160">
        <f>'雇用表(102部門）'!M19</f>
        <v>7.8811155743571004E-2</v>
      </c>
      <c r="S28" s="161">
        <f t="shared" si="7"/>
        <v>0</v>
      </c>
      <c r="T28" s="162">
        <f>'雇用表(102部門）'!N19</f>
        <v>7.8811155743571004E-2</v>
      </c>
      <c r="U28" s="163">
        <f t="shared" si="8"/>
        <v>0</v>
      </c>
      <c r="V28" s="157">
        <f t="shared" ca="1" si="9"/>
        <v>0</v>
      </c>
      <c r="W28" s="385"/>
      <c r="X28" s="388"/>
      <c r="Y28" s="211">
        <f>生産者価格評価表!DS17</f>
        <v>2.8430747055219918E-2</v>
      </c>
      <c r="Z28" s="157">
        <f t="shared" ca="1" si="0"/>
        <v>0</v>
      </c>
      <c r="AA28" s="164">
        <f>生産者価格評価表!DR17</f>
        <v>5.4963140000000021E-2</v>
      </c>
      <c r="AB28" s="207">
        <f t="shared" ca="1" si="10"/>
        <v>0</v>
      </c>
      <c r="AC28" s="213">
        <f ca="1"/>
        <v>0</v>
      </c>
      <c r="AD28" s="155">
        <f t="shared" ca="1" si="11"/>
        <v>0</v>
      </c>
      <c r="AE28" s="156">
        <f t="shared" ca="1" si="12"/>
        <v>0</v>
      </c>
      <c r="AF28" s="165">
        <f t="shared" ca="1" si="13"/>
        <v>0</v>
      </c>
      <c r="AG28" s="166">
        <f t="shared" ca="1" si="14"/>
        <v>0</v>
      </c>
      <c r="AH28" s="159">
        <f t="shared" ca="1" si="15"/>
        <v>0</v>
      </c>
      <c r="AI28" s="155">
        <f t="shared" ca="1" si="16"/>
        <v>0</v>
      </c>
      <c r="AJ28" s="167">
        <f t="shared" ca="1" si="17"/>
        <v>0</v>
      </c>
      <c r="AK28" s="161">
        <f t="shared" ca="1" si="18"/>
        <v>0</v>
      </c>
      <c r="AL28" s="168">
        <f t="shared" ca="1" si="19"/>
        <v>0</v>
      </c>
      <c r="AM28" s="198" t="s">
        <v>339</v>
      </c>
      <c r="AN28" s="196" t="s">
        <v>634</v>
      </c>
    </row>
    <row r="29" spans="1:40" s="62" customFormat="1" ht="20.25" customHeight="1" x14ac:dyDescent="0.15">
      <c r="A29" s="198" t="s">
        <v>340</v>
      </c>
      <c r="B29" s="196" t="s">
        <v>540</v>
      </c>
      <c r="C29" s="187">
        <v>0</v>
      </c>
      <c r="D29" s="197">
        <f>生産者価格評価表!DR18</f>
        <v>1.6897190000000006E-2</v>
      </c>
      <c r="E29" s="154">
        <f t="shared" si="1"/>
        <v>0</v>
      </c>
      <c r="F29" s="193">
        <f ca="1">OFFSET(投入係数表!$C$114,0,ROW()-16)</f>
        <v>0.21966672455211136</v>
      </c>
      <c r="G29" s="155">
        <f t="shared" ca="1" si="2"/>
        <v>0</v>
      </c>
      <c r="H29" s="292">
        <f ca="1">OFFSET(投入係数表!$C$109,0,ROW()-16)</f>
        <v>8.5458452722063039E-2</v>
      </c>
      <c r="I29" s="156">
        <f t="shared" ca="1" si="3"/>
        <v>0</v>
      </c>
      <c r="J29" s="394"/>
      <c r="K29" s="157">
        <v>0</v>
      </c>
      <c r="L29" s="158">
        <f>生産者価格評価表!DR18</f>
        <v>1.6897190000000006E-2</v>
      </c>
      <c r="M29" s="157">
        <f t="shared" si="4"/>
        <v>0</v>
      </c>
      <c r="N29" s="391"/>
      <c r="O29" s="159">
        <v>0</v>
      </c>
      <c r="P29" s="155">
        <f t="shared" ca="1" si="5"/>
        <v>0</v>
      </c>
      <c r="Q29" s="156">
        <f t="shared" ca="1" si="6"/>
        <v>0</v>
      </c>
      <c r="R29" s="160">
        <f>'雇用表(102部門）'!M20</f>
        <v>3.4731266822957366E-2</v>
      </c>
      <c r="S29" s="161">
        <f t="shared" si="7"/>
        <v>0</v>
      </c>
      <c r="T29" s="162">
        <f>'雇用表(102部門）'!N20</f>
        <v>3.4731266822957366E-2</v>
      </c>
      <c r="U29" s="163">
        <f t="shared" si="8"/>
        <v>0</v>
      </c>
      <c r="V29" s="157">
        <f t="shared" ca="1" si="9"/>
        <v>0</v>
      </c>
      <c r="W29" s="385"/>
      <c r="X29" s="388"/>
      <c r="Y29" s="211">
        <f>生産者価格評価表!DS18</f>
        <v>6.3442066998452187E-4</v>
      </c>
      <c r="Z29" s="157">
        <f t="shared" ca="1" si="0"/>
        <v>0</v>
      </c>
      <c r="AA29" s="164">
        <f>生産者価格評価表!DR18</f>
        <v>1.6897190000000006E-2</v>
      </c>
      <c r="AB29" s="207">
        <f t="shared" ca="1" si="10"/>
        <v>0</v>
      </c>
      <c r="AC29" s="213">
        <f ca="1"/>
        <v>0</v>
      </c>
      <c r="AD29" s="155">
        <f t="shared" ca="1" si="11"/>
        <v>0</v>
      </c>
      <c r="AE29" s="156">
        <f t="shared" ca="1" si="12"/>
        <v>0</v>
      </c>
      <c r="AF29" s="165">
        <f t="shared" ca="1" si="13"/>
        <v>0</v>
      </c>
      <c r="AG29" s="166">
        <f t="shared" ca="1" si="14"/>
        <v>0</v>
      </c>
      <c r="AH29" s="159">
        <f t="shared" ca="1" si="15"/>
        <v>0</v>
      </c>
      <c r="AI29" s="155">
        <f t="shared" ca="1" si="16"/>
        <v>0</v>
      </c>
      <c r="AJ29" s="167">
        <f t="shared" ca="1" si="17"/>
        <v>0</v>
      </c>
      <c r="AK29" s="161">
        <f t="shared" ca="1" si="18"/>
        <v>0</v>
      </c>
      <c r="AL29" s="168">
        <f t="shared" ca="1" si="19"/>
        <v>0</v>
      </c>
      <c r="AM29" s="198" t="s">
        <v>340</v>
      </c>
      <c r="AN29" s="196" t="s">
        <v>540</v>
      </c>
    </row>
    <row r="30" spans="1:40" s="62" customFormat="1" ht="20.25" customHeight="1" x14ac:dyDescent="0.15">
      <c r="A30" s="198" t="s">
        <v>341</v>
      </c>
      <c r="B30" s="196" t="s">
        <v>541</v>
      </c>
      <c r="C30" s="187">
        <v>0</v>
      </c>
      <c r="D30" s="197">
        <f>生産者価格評価表!DR19</f>
        <v>4.0007769999999998E-2</v>
      </c>
      <c r="E30" s="154">
        <f t="shared" si="1"/>
        <v>0</v>
      </c>
      <c r="F30" s="193">
        <f ca="1">OFFSET(投入係数表!$C$114,0,ROW()-16)</f>
        <v>0.41524544875330216</v>
      </c>
      <c r="G30" s="155">
        <f t="shared" ca="1" si="2"/>
        <v>0</v>
      </c>
      <c r="H30" s="292">
        <f ca="1">OFFSET(投入係数表!$C$109,0,ROW()-16)</f>
        <v>0.22183439984487105</v>
      </c>
      <c r="I30" s="156">
        <f t="shared" ca="1" si="3"/>
        <v>0</v>
      </c>
      <c r="J30" s="394"/>
      <c r="K30" s="157">
        <v>0</v>
      </c>
      <c r="L30" s="158">
        <f>生産者価格評価表!DR19</f>
        <v>4.0007769999999998E-2</v>
      </c>
      <c r="M30" s="157">
        <f t="shared" si="4"/>
        <v>0</v>
      </c>
      <c r="N30" s="391"/>
      <c r="O30" s="159">
        <v>0</v>
      </c>
      <c r="P30" s="155">
        <f t="shared" ca="1" si="5"/>
        <v>0</v>
      </c>
      <c r="Q30" s="156">
        <f t="shared" ca="1" si="6"/>
        <v>0</v>
      </c>
      <c r="R30" s="160">
        <f>'雇用表(102部門）'!M21</f>
        <v>0.1037550775770671</v>
      </c>
      <c r="S30" s="161">
        <f t="shared" si="7"/>
        <v>0</v>
      </c>
      <c r="T30" s="162">
        <f>'雇用表(102部門）'!N21</f>
        <v>6.7994832392738153E-2</v>
      </c>
      <c r="U30" s="163">
        <f t="shared" si="8"/>
        <v>0</v>
      </c>
      <c r="V30" s="157">
        <f t="shared" ca="1" si="9"/>
        <v>0</v>
      </c>
      <c r="W30" s="385"/>
      <c r="X30" s="388"/>
      <c r="Y30" s="211">
        <f>生産者価格評価表!DS19</f>
        <v>3.0199931106489943E-4</v>
      </c>
      <c r="Z30" s="157">
        <f t="shared" ca="1" si="0"/>
        <v>0</v>
      </c>
      <c r="AA30" s="164">
        <f>生産者価格評価表!DR19</f>
        <v>4.0007769999999998E-2</v>
      </c>
      <c r="AB30" s="207">
        <f t="shared" ca="1" si="10"/>
        <v>0</v>
      </c>
      <c r="AC30" s="213">
        <f ca="1"/>
        <v>0</v>
      </c>
      <c r="AD30" s="155">
        <f t="shared" ca="1" si="11"/>
        <v>0</v>
      </c>
      <c r="AE30" s="156">
        <f t="shared" ca="1" si="12"/>
        <v>0</v>
      </c>
      <c r="AF30" s="165">
        <f t="shared" ca="1" si="13"/>
        <v>0</v>
      </c>
      <c r="AG30" s="166">
        <f t="shared" ca="1" si="14"/>
        <v>0</v>
      </c>
      <c r="AH30" s="159">
        <f t="shared" ca="1" si="15"/>
        <v>0</v>
      </c>
      <c r="AI30" s="155">
        <f t="shared" ca="1" si="16"/>
        <v>0</v>
      </c>
      <c r="AJ30" s="167">
        <f t="shared" ca="1" si="17"/>
        <v>0</v>
      </c>
      <c r="AK30" s="161">
        <f t="shared" ca="1" si="18"/>
        <v>0</v>
      </c>
      <c r="AL30" s="168">
        <f t="shared" ca="1" si="19"/>
        <v>0</v>
      </c>
      <c r="AM30" s="198" t="s">
        <v>341</v>
      </c>
      <c r="AN30" s="196" t="s">
        <v>541</v>
      </c>
    </row>
    <row r="31" spans="1:40" s="62" customFormat="1" ht="20.25" customHeight="1" x14ac:dyDescent="0.15">
      <c r="A31" s="198" t="s">
        <v>342</v>
      </c>
      <c r="B31" s="196" t="s">
        <v>542</v>
      </c>
      <c r="C31" s="187">
        <v>0</v>
      </c>
      <c r="D31" s="197">
        <f>生産者価格評価表!DR20</f>
        <v>1.8339620000000001E-2</v>
      </c>
      <c r="E31" s="154">
        <f t="shared" si="1"/>
        <v>0</v>
      </c>
      <c r="F31" s="193">
        <f ca="1">OFFSET(投入係数表!$C$114,0,ROW()-16)</f>
        <v>0.4245864207527289</v>
      </c>
      <c r="G31" s="155">
        <f t="shared" ca="1" si="2"/>
        <v>0</v>
      </c>
      <c r="H31" s="292">
        <f ca="1">OFFSET(投入係数表!$C$109,0,ROW()-16)</f>
        <v>0.26854200696818498</v>
      </c>
      <c r="I31" s="156">
        <f t="shared" ca="1" si="3"/>
        <v>0</v>
      </c>
      <c r="J31" s="394"/>
      <c r="K31" s="157">
        <v>0</v>
      </c>
      <c r="L31" s="158">
        <f>生産者価格評価表!DR20</f>
        <v>1.8339620000000001E-2</v>
      </c>
      <c r="M31" s="157">
        <f t="shared" si="4"/>
        <v>0</v>
      </c>
      <c r="N31" s="391"/>
      <c r="O31" s="159">
        <v>0</v>
      </c>
      <c r="P31" s="155">
        <f t="shared" ca="1" si="5"/>
        <v>0</v>
      </c>
      <c r="Q31" s="156">
        <f t="shared" ca="1" si="6"/>
        <v>0</v>
      </c>
      <c r="R31" s="160">
        <f>'雇用表(102部門）'!M22</f>
        <v>0.24839619958915166</v>
      </c>
      <c r="S31" s="161">
        <f t="shared" si="7"/>
        <v>0</v>
      </c>
      <c r="T31" s="162">
        <f>'雇用表(102部門）'!N22</f>
        <v>0.21401007271241934</v>
      </c>
      <c r="U31" s="163">
        <f t="shared" si="8"/>
        <v>0</v>
      </c>
      <c r="V31" s="157">
        <f t="shared" ca="1" si="9"/>
        <v>0</v>
      </c>
      <c r="W31" s="385"/>
      <c r="X31" s="388"/>
      <c r="Y31" s="211">
        <f>生産者価格評価表!DS20</f>
        <v>1.3977702179560403E-2</v>
      </c>
      <c r="Z31" s="157">
        <f t="shared" ca="1" si="0"/>
        <v>0</v>
      </c>
      <c r="AA31" s="164">
        <f>生産者価格評価表!DR20</f>
        <v>1.8339620000000001E-2</v>
      </c>
      <c r="AB31" s="207">
        <f t="shared" ca="1" si="10"/>
        <v>0</v>
      </c>
      <c r="AC31" s="213">
        <f ca="1"/>
        <v>0</v>
      </c>
      <c r="AD31" s="155">
        <f t="shared" ca="1" si="11"/>
        <v>0</v>
      </c>
      <c r="AE31" s="156">
        <f t="shared" ca="1" si="12"/>
        <v>0</v>
      </c>
      <c r="AF31" s="165">
        <f t="shared" ca="1" si="13"/>
        <v>0</v>
      </c>
      <c r="AG31" s="166">
        <f t="shared" ca="1" si="14"/>
        <v>0</v>
      </c>
      <c r="AH31" s="159">
        <f t="shared" ca="1" si="15"/>
        <v>0</v>
      </c>
      <c r="AI31" s="155">
        <f t="shared" ca="1" si="16"/>
        <v>0</v>
      </c>
      <c r="AJ31" s="167">
        <f t="shared" ca="1" si="17"/>
        <v>0</v>
      </c>
      <c r="AK31" s="161">
        <f t="shared" ca="1" si="18"/>
        <v>0</v>
      </c>
      <c r="AL31" s="168">
        <f t="shared" ca="1" si="19"/>
        <v>0</v>
      </c>
      <c r="AM31" s="198" t="s">
        <v>342</v>
      </c>
      <c r="AN31" s="196" t="s">
        <v>542</v>
      </c>
    </row>
    <row r="32" spans="1:40" s="62" customFormat="1" ht="20.25" customHeight="1" x14ac:dyDescent="0.15">
      <c r="A32" s="198" t="s">
        <v>343</v>
      </c>
      <c r="B32" s="196" t="s">
        <v>635</v>
      </c>
      <c r="C32" s="187">
        <v>0</v>
      </c>
      <c r="D32" s="197">
        <f>生産者価格評価表!DR21</f>
        <v>0.32293015999999997</v>
      </c>
      <c r="E32" s="154">
        <f t="shared" si="1"/>
        <v>0</v>
      </c>
      <c r="F32" s="193">
        <f ca="1">OFFSET(投入係数表!$C$114,0,ROW()-16)</f>
        <v>0.39924928757861894</v>
      </c>
      <c r="G32" s="155">
        <f t="shared" ca="1" si="2"/>
        <v>0</v>
      </c>
      <c r="H32" s="292">
        <f ca="1">OFFSET(投入係数表!$C$109,0,ROW()-16)</f>
        <v>0.16632280568022378</v>
      </c>
      <c r="I32" s="156">
        <f t="shared" ca="1" si="3"/>
        <v>0</v>
      </c>
      <c r="J32" s="394"/>
      <c r="K32" s="157">
        <v>0</v>
      </c>
      <c r="L32" s="158">
        <f>生産者価格評価表!DR21</f>
        <v>0.32293015999999997</v>
      </c>
      <c r="M32" s="157">
        <f t="shared" si="4"/>
        <v>0</v>
      </c>
      <c r="N32" s="391"/>
      <c r="O32" s="159">
        <v>0</v>
      </c>
      <c r="P32" s="155">
        <f t="shared" ca="1" si="5"/>
        <v>0</v>
      </c>
      <c r="Q32" s="156">
        <f t="shared" ca="1" si="6"/>
        <v>0</v>
      </c>
      <c r="R32" s="160">
        <f>'雇用表(102部門）'!M23</f>
        <v>4.7485481966161952E-2</v>
      </c>
      <c r="S32" s="161">
        <f t="shared" si="7"/>
        <v>0</v>
      </c>
      <c r="T32" s="162">
        <f>'雇用表(102部門）'!N23</f>
        <v>4.0754023533596133E-2</v>
      </c>
      <c r="U32" s="163">
        <f t="shared" si="8"/>
        <v>0</v>
      </c>
      <c r="V32" s="157">
        <f t="shared" ca="1" si="9"/>
        <v>0</v>
      </c>
      <c r="W32" s="385"/>
      <c r="X32" s="388"/>
      <c r="Y32" s="211">
        <f>生産者価格評価表!DS21</f>
        <v>1.6149001686166457E-4</v>
      </c>
      <c r="Z32" s="157">
        <f t="shared" ca="1" si="0"/>
        <v>0</v>
      </c>
      <c r="AA32" s="164">
        <f>生産者価格評価表!DR21</f>
        <v>0.32293015999999997</v>
      </c>
      <c r="AB32" s="207">
        <f t="shared" ca="1" si="10"/>
        <v>0</v>
      </c>
      <c r="AC32" s="213">
        <f ca="1"/>
        <v>0</v>
      </c>
      <c r="AD32" s="155">
        <f t="shared" ca="1" si="11"/>
        <v>0</v>
      </c>
      <c r="AE32" s="156">
        <f t="shared" ca="1" si="12"/>
        <v>0</v>
      </c>
      <c r="AF32" s="165">
        <f t="shared" ca="1" si="13"/>
        <v>0</v>
      </c>
      <c r="AG32" s="166">
        <f t="shared" ca="1" si="14"/>
        <v>0</v>
      </c>
      <c r="AH32" s="159">
        <f t="shared" ca="1" si="15"/>
        <v>0</v>
      </c>
      <c r="AI32" s="155">
        <f t="shared" ca="1" si="16"/>
        <v>0</v>
      </c>
      <c r="AJ32" s="167">
        <f t="shared" ca="1" si="17"/>
        <v>0</v>
      </c>
      <c r="AK32" s="161">
        <f t="shared" ca="1" si="18"/>
        <v>0</v>
      </c>
      <c r="AL32" s="168">
        <f t="shared" ca="1" si="19"/>
        <v>0</v>
      </c>
      <c r="AM32" s="198" t="s">
        <v>343</v>
      </c>
      <c r="AN32" s="196" t="s">
        <v>635</v>
      </c>
    </row>
    <row r="33" spans="1:40" s="62" customFormat="1" ht="20.25" customHeight="1" x14ac:dyDescent="0.15">
      <c r="A33" s="198" t="s">
        <v>344</v>
      </c>
      <c r="B33" s="196" t="s">
        <v>544</v>
      </c>
      <c r="C33" s="187">
        <v>0</v>
      </c>
      <c r="D33" s="197">
        <f>生産者価格評価表!DR22</f>
        <v>0.14677890000000005</v>
      </c>
      <c r="E33" s="154">
        <f t="shared" si="1"/>
        <v>0</v>
      </c>
      <c r="F33" s="193">
        <f ca="1">OFFSET(投入係数表!$C$114,0,ROW()-16)</f>
        <v>0.39532007650475159</v>
      </c>
      <c r="G33" s="155">
        <f t="shared" ca="1" si="2"/>
        <v>0</v>
      </c>
      <c r="H33" s="292">
        <f ca="1">OFFSET(投入係数表!$C$109,0,ROW()-16)</f>
        <v>0.24667364131656089</v>
      </c>
      <c r="I33" s="156">
        <f t="shared" ca="1" si="3"/>
        <v>0</v>
      </c>
      <c r="J33" s="394"/>
      <c r="K33" s="157">
        <v>0</v>
      </c>
      <c r="L33" s="158">
        <f>生産者価格評価表!DR22</f>
        <v>0.14677890000000005</v>
      </c>
      <c r="M33" s="157">
        <f t="shared" si="4"/>
        <v>0</v>
      </c>
      <c r="N33" s="391"/>
      <c r="O33" s="159">
        <v>0</v>
      </c>
      <c r="P33" s="155">
        <f t="shared" ca="1" si="5"/>
        <v>0</v>
      </c>
      <c r="Q33" s="156">
        <f t="shared" ca="1" si="6"/>
        <v>0</v>
      </c>
      <c r="R33" s="160">
        <f>'雇用表(102部門）'!M24</f>
        <v>0.16878985662849752</v>
      </c>
      <c r="S33" s="161">
        <f t="shared" si="7"/>
        <v>0</v>
      </c>
      <c r="T33" s="162">
        <f>'雇用表(102部門）'!N24</f>
        <v>0.10611788323537197</v>
      </c>
      <c r="U33" s="163">
        <f t="shared" si="8"/>
        <v>0</v>
      </c>
      <c r="V33" s="157">
        <f t="shared" ca="1" si="9"/>
        <v>0</v>
      </c>
      <c r="W33" s="385"/>
      <c r="X33" s="388"/>
      <c r="Y33" s="211">
        <f>生産者価格評価表!DS22</f>
        <v>4.1697725501787803E-4</v>
      </c>
      <c r="Z33" s="157">
        <f t="shared" ca="1" si="0"/>
        <v>0</v>
      </c>
      <c r="AA33" s="164">
        <f>生産者価格評価表!DR22</f>
        <v>0.14677890000000005</v>
      </c>
      <c r="AB33" s="207">
        <f t="shared" ca="1" si="10"/>
        <v>0</v>
      </c>
      <c r="AC33" s="213">
        <f ca="1"/>
        <v>0</v>
      </c>
      <c r="AD33" s="155">
        <f t="shared" ca="1" si="11"/>
        <v>0</v>
      </c>
      <c r="AE33" s="156">
        <f t="shared" ca="1" si="12"/>
        <v>0</v>
      </c>
      <c r="AF33" s="165">
        <f t="shared" ca="1" si="13"/>
        <v>0</v>
      </c>
      <c r="AG33" s="166">
        <f t="shared" ca="1" si="14"/>
        <v>0</v>
      </c>
      <c r="AH33" s="159">
        <f t="shared" ca="1" si="15"/>
        <v>0</v>
      </c>
      <c r="AI33" s="155">
        <f t="shared" ca="1" si="16"/>
        <v>0</v>
      </c>
      <c r="AJ33" s="167">
        <f t="shared" ca="1" si="17"/>
        <v>0</v>
      </c>
      <c r="AK33" s="161">
        <f t="shared" ca="1" si="18"/>
        <v>0</v>
      </c>
      <c r="AL33" s="168">
        <f t="shared" ca="1" si="19"/>
        <v>0</v>
      </c>
      <c r="AM33" s="198" t="s">
        <v>344</v>
      </c>
      <c r="AN33" s="196" t="s">
        <v>544</v>
      </c>
    </row>
    <row r="34" spans="1:40" s="62" customFormat="1" ht="20.25" customHeight="1" x14ac:dyDescent="0.15">
      <c r="A34" s="198" t="s">
        <v>345</v>
      </c>
      <c r="B34" s="196" t="s">
        <v>545</v>
      </c>
      <c r="C34" s="187">
        <v>0</v>
      </c>
      <c r="D34" s="197">
        <f>生産者価格評価表!DR23</f>
        <v>0.23934591000000005</v>
      </c>
      <c r="E34" s="154">
        <f t="shared" si="1"/>
        <v>0</v>
      </c>
      <c r="F34" s="193">
        <f ca="1">OFFSET(投入係数表!$C$114,0,ROW()-16)</f>
        <v>0.28627213450449968</v>
      </c>
      <c r="G34" s="155">
        <f t="shared" ca="1" si="2"/>
        <v>0</v>
      </c>
      <c r="H34" s="292">
        <f ca="1">OFFSET(投入係数表!$C$109,0,ROW()-16)</f>
        <v>9.5430583248010639E-2</v>
      </c>
      <c r="I34" s="156">
        <f t="shared" ca="1" si="3"/>
        <v>0</v>
      </c>
      <c r="J34" s="394"/>
      <c r="K34" s="157">
        <v>0</v>
      </c>
      <c r="L34" s="158">
        <f>生産者価格評価表!DR23</f>
        <v>0.23934591000000005</v>
      </c>
      <c r="M34" s="157">
        <f t="shared" si="4"/>
        <v>0</v>
      </c>
      <c r="N34" s="391"/>
      <c r="O34" s="159">
        <v>0</v>
      </c>
      <c r="P34" s="155">
        <f t="shared" ca="1" si="5"/>
        <v>0</v>
      </c>
      <c r="Q34" s="156">
        <f t="shared" ca="1" si="6"/>
        <v>0</v>
      </c>
      <c r="R34" s="160">
        <f>'雇用表(102部門）'!M25</f>
        <v>1.1735613395364433E-2</v>
      </c>
      <c r="S34" s="161">
        <f t="shared" si="7"/>
        <v>0</v>
      </c>
      <c r="T34" s="162">
        <f>'雇用表(102部門）'!N25</f>
        <v>1.1328459461239544E-2</v>
      </c>
      <c r="U34" s="163">
        <f t="shared" si="8"/>
        <v>0</v>
      </c>
      <c r="V34" s="157">
        <f t="shared" ca="1" si="9"/>
        <v>0</v>
      </c>
      <c r="W34" s="385"/>
      <c r="X34" s="388"/>
      <c r="Y34" s="211">
        <f>生産者価格評価表!DS23</f>
        <v>-3.5230123638249476E-4</v>
      </c>
      <c r="Z34" s="157">
        <f t="shared" ca="1" si="0"/>
        <v>0</v>
      </c>
      <c r="AA34" s="164">
        <f>生産者価格評価表!DR23</f>
        <v>0.23934591000000005</v>
      </c>
      <c r="AB34" s="207">
        <f t="shared" ca="1" si="10"/>
        <v>0</v>
      </c>
      <c r="AC34" s="213">
        <f ca="1"/>
        <v>0</v>
      </c>
      <c r="AD34" s="155">
        <f t="shared" ca="1" si="11"/>
        <v>0</v>
      </c>
      <c r="AE34" s="156">
        <f t="shared" ca="1" si="12"/>
        <v>0</v>
      </c>
      <c r="AF34" s="165">
        <f t="shared" ca="1" si="13"/>
        <v>0</v>
      </c>
      <c r="AG34" s="166">
        <f t="shared" ca="1" si="14"/>
        <v>0</v>
      </c>
      <c r="AH34" s="159">
        <f t="shared" ca="1" si="15"/>
        <v>0</v>
      </c>
      <c r="AI34" s="155">
        <f t="shared" ca="1" si="16"/>
        <v>0</v>
      </c>
      <c r="AJ34" s="167">
        <f t="shared" ca="1" si="17"/>
        <v>0</v>
      </c>
      <c r="AK34" s="161">
        <f t="shared" ca="1" si="18"/>
        <v>0</v>
      </c>
      <c r="AL34" s="168">
        <f t="shared" ca="1" si="19"/>
        <v>0</v>
      </c>
      <c r="AM34" s="198" t="s">
        <v>345</v>
      </c>
      <c r="AN34" s="196" t="s">
        <v>545</v>
      </c>
    </row>
    <row r="35" spans="1:40" s="62" customFormat="1" ht="20.25" customHeight="1" x14ac:dyDescent="0.15">
      <c r="A35" s="198" t="s">
        <v>346</v>
      </c>
      <c r="B35" s="196" t="s">
        <v>546</v>
      </c>
      <c r="C35" s="187">
        <v>0</v>
      </c>
      <c r="D35" s="197">
        <f>生産者価格評価表!DR24</f>
        <v>0.27627464999999995</v>
      </c>
      <c r="E35" s="154">
        <f t="shared" si="1"/>
        <v>0</v>
      </c>
      <c r="F35" s="193">
        <f ca="1">OFFSET(投入係数表!$C$114,0,ROW()-16)</f>
        <v>0.44390787945760285</v>
      </c>
      <c r="G35" s="155">
        <f t="shared" ca="1" si="2"/>
        <v>0</v>
      </c>
      <c r="H35" s="292">
        <f ca="1">OFFSET(投入係数表!$C$109,0,ROW()-16)</f>
        <v>0.23178173252763767</v>
      </c>
      <c r="I35" s="156">
        <f t="shared" ca="1" si="3"/>
        <v>0</v>
      </c>
      <c r="J35" s="394"/>
      <c r="K35" s="157">
        <v>0</v>
      </c>
      <c r="L35" s="158">
        <f>生産者価格評価表!DR24</f>
        <v>0.27627464999999995</v>
      </c>
      <c r="M35" s="157">
        <f t="shared" si="4"/>
        <v>0</v>
      </c>
      <c r="N35" s="391"/>
      <c r="O35" s="159">
        <v>0</v>
      </c>
      <c r="P35" s="155">
        <f t="shared" ca="1" si="5"/>
        <v>0</v>
      </c>
      <c r="Q35" s="156">
        <f t="shared" ca="1" si="6"/>
        <v>0</v>
      </c>
      <c r="R35" s="160">
        <f>'雇用表(102部門）'!M26</f>
        <v>6.780955956170967E-2</v>
      </c>
      <c r="S35" s="161">
        <f t="shared" si="7"/>
        <v>0</v>
      </c>
      <c r="T35" s="162">
        <f>'雇用表(102部門）'!N26</f>
        <v>3.8795527741445984E-2</v>
      </c>
      <c r="U35" s="163">
        <f t="shared" si="8"/>
        <v>0</v>
      </c>
      <c r="V35" s="157">
        <f t="shared" ca="1" si="9"/>
        <v>0</v>
      </c>
      <c r="W35" s="385"/>
      <c r="X35" s="388"/>
      <c r="Y35" s="211">
        <f>生産者価格評価表!DS24</f>
        <v>1.3089170133143203E-3</v>
      </c>
      <c r="Z35" s="157">
        <f t="shared" ca="1" si="0"/>
        <v>0</v>
      </c>
      <c r="AA35" s="164">
        <f>生産者価格評価表!DR24</f>
        <v>0.27627464999999995</v>
      </c>
      <c r="AB35" s="207">
        <f t="shared" ca="1" si="10"/>
        <v>0</v>
      </c>
      <c r="AC35" s="213">
        <f ca="1"/>
        <v>0</v>
      </c>
      <c r="AD35" s="155">
        <f t="shared" ca="1" si="11"/>
        <v>0</v>
      </c>
      <c r="AE35" s="156">
        <f t="shared" ca="1" si="12"/>
        <v>0</v>
      </c>
      <c r="AF35" s="165">
        <f t="shared" ca="1" si="13"/>
        <v>0</v>
      </c>
      <c r="AG35" s="166">
        <f t="shared" ca="1" si="14"/>
        <v>0</v>
      </c>
      <c r="AH35" s="159">
        <f t="shared" ca="1" si="15"/>
        <v>0</v>
      </c>
      <c r="AI35" s="155">
        <f t="shared" ca="1" si="16"/>
        <v>0</v>
      </c>
      <c r="AJ35" s="167">
        <f t="shared" ca="1" si="17"/>
        <v>0</v>
      </c>
      <c r="AK35" s="161">
        <f t="shared" ca="1" si="18"/>
        <v>0</v>
      </c>
      <c r="AL35" s="168">
        <f t="shared" ca="1" si="19"/>
        <v>0</v>
      </c>
      <c r="AM35" s="198" t="s">
        <v>346</v>
      </c>
      <c r="AN35" s="196" t="s">
        <v>546</v>
      </c>
    </row>
    <row r="36" spans="1:40" s="62" customFormat="1" ht="20.25" customHeight="1" x14ac:dyDescent="0.15">
      <c r="A36" s="198" t="s">
        <v>347</v>
      </c>
      <c r="B36" s="196" t="s">
        <v>636</v>
      </c>
      <c r="C36" s="187">
        <v>0</v>
      </c>
      <c r="D36" s="197">
        <f>生産者価格評価表!DR25</f>
        <v>0.10554927999999997</v>
      </c>
      <c r="E36" s="154">
        <f t="shared" si="1"/>
        <v>0</v>
      </c>
      <c r="F36" s="193">
        <f ca="1">OFFSET(投入係数表!$C$114,0,ROW()-16)</f>
        <v>0.53632743153661255</v>
      </c>
      <c r="G36" s="155">
        <f t="shared" ca="1" si="2"/>
        <v>0</v>
      </c>
      <c r="H36" s="292">
        <f ca="1">OFFSET(投入係数表!$C$109,0,ROW()-16)</f>
        <v>0.26802738899131273</v>
      </c>
      <c r="I36" s="156">
        <f t="shared" ca="1" si="3"/>
        <v>0</v>
      </c>
      <c r="J36" s="394"/>
      <c r="K36" s="157">
        <v>0</v>
      </c>
      <c r="L36" s="158">
        <f>生産者価格評価表!DR25</f>
        <v>0.10554927999999997</v>
      </c>
      <c r="M36" s="157">
        <f t="shared" si="4"/>
        <v>0</v>
      </c>
      <c r="N36" s="391"/>
      <c r="O36" s="159">
        <v>0</v>
      </c>
      <c r="P36" s="155">
        <f t="shared" ca="1" si="5"/>
        <v>0</v>
      </c>
      <c r="Q36" s="156">
        <f t="shared" ca="1" si="6"/>
        <v>0</v>
      </c>
      <c r="R36" s="160">
        <f>'雇用表(102部門）'!M27</f>
        <v>0.16712666499394549</v>
      </c>
      <c r="S36" s="161">
        <f t="shared" si="7"/>
        <v>0</v>
      </c>
      <c r="T36" s="162">
        <f>'雇用表(102部門）'!N27</f>
        <v>0.15309035239871857</v>
      </c>
      <c r="U36" s="163">
        <f t="shared" si="8"/>
        <v>0</v>
      </c>
      <c r="V36" s="157">
        <f t="shared" ca="1" si="9"/>
        <v>0</v>
      </c>
      <c r="W36" s="385"/>
      <c r="X36" s="388"/>
      <c r="Y36" s="211">
        <f>生産者価格評価表!DS25</f>
        <v>1.5154929904657974E-4</v>
      </c>
      <c r="Z36" s="157">
        <f t="shared" ca="1" si="0"/>
        <v>0</v>
      </c>
      <c r="AA36" s="164">
        <f>生産者価格評価表!DR25</f>
        <v>0.10554927999999997</v>
      </c>
      <c r="AB36" s="207">
        <f t="shared" ca="1" si="10"/>
        <v>0</v>
      </c>
      <c r="AC36" s="213">
        <f ca="1"/>
        <v>0</v>
      </c>
      <c r="AD36" s="155">
        <f t="shared" ca="1" si="11"/>
        <v>0</v>
      </c>
      <c r="AE36" s="156">
        <f t="shared" ca="1" si="12"/>
        <v>0</v>
      </c>
      <c r="AF36" s="165">
        <f t="shared" ca="1" si="13"/>
        <v>0</v>
      </c>
      <c r="AG36" s="166">
        <f t="shared" ca="1" si="14"/>
        <v>0</v>
      </c>
      <c r="AH36" s="159">
        <f t="shared" ca="1" si="15"/>
        <v>0</v>
      </c>
      <c r="AI36" s="155">
        <f t="shared" ca="1" si="16"/>
        <v>0</v>
      </c>
      <c r="AJ36" s="167">
        <f t="shared" ca="1" si="17"/>
        <v>0</v>
      </c>
      <c r="AK36" s="161">
        <f t="shared" ca="1" si="18"/>
        <v>0</v>
      </c>
      <c r="AL36" s="168">
        <f t="shared" ca="1" si="19"/>
        <v>0</v>
      </c>
      <c r="AM36" s="198" t="s">
        <v>347</v>
      </c>
      <c r="AN36" s="196" t="s">
        <v>636</v>
      </c>
    </row>
    <row r="37" spans="1:40" s="62" customFormat="1" ht="20.25" customHeight="1" x14ac:dyDescent="0.15">
      <c r="A37" s="198" t="s">
        <v>348</v>
      </c>
      <c r="B37" s="196" t="s">
        <v>548</v>
      </c>
      <c r="C37" s="187">
        <v>0</v>
      </c>
      <c r="D37" s="197">
        <f>生産者価格評価表!DR26</f>
        <v>0.44013948000000003</v>
      </c>
      <c r="E37" s="154">
        <f t="shared" si="1"/>
        <v>0</v>
      </c>
      <c r="F37" s="193">
        <f ca="1">OFFSET(投入係数表!$C$114,0,ROW()-16)</f>
        <v>0.31634116272088464</v>
      </c>
      <c r="G37" s="155">
        <f t="shared" ca="1" si="2"/>
        <v>0</v>
      </c>
      <c r="H37" s="292">
        <f ca="1">OFFSET(投入係数表!$C$109,0,ROW()-16)</f>
        <v>7.9087986616497963E-2</v>
      </c>
      <c r="I37" s="156">
        <f t="shared" ca="1" si="3"/>
        <v>0</v>
      </c>
      <c r="J37" s="394"/>
      <c r="K37" s="157">
        <v>0</v>
      </c>
      <c r="L37" s="158">
        <f>生産者価格評価表!DR26</f>
        <v>0.44013948000000003</v>
      </c>
      <c r="M37" s="157">
        <f t="shared" si="4"/>
        <v>0</v>
      </c>
      <c r="N37" s="391"/>
      <c r="O37" s="159">
        <v>0</v>
      </c>
      <c r="P37" s="155">
        <f t="shared" ca="1" si="5"/>
        <v>0</v>
      </c>
      <c r="Q37" s="156">
        <f t="shared" ca="1" si="6"/>
        <v>0</v>
      </c>
      <c r="R37" s="160">
        <f>'雇用表(102部門）'!M28</f>
        <v>1.7341427942723739E-2</v>
      </c>
      <c r="S37" s="161">
        <f t="shared" si="7"/>
        <v>0</v>
      </c>
      <c r="T37" s="162">
        <f>'雇用表(102部門）'!N28</f>
        <v>1.7341427942723739E-2</v>
      </c>
      <c r="U37" s="163">
        <f t="shared" si="8"/>
        <v>0</v>
      </c>
      <c r="V37" s="157">
        <f t="shared" ca="1" si="9"/>
        <v>0</v>
      </c>
      <c r="W37" s="385"/>
      <c r="X37" s="388"/>
      <c r="Y37" s="211">
        <f>生産者価格評価表!DS26</f>
        <v>2.4936130342679527E-5</v>
      </c>
      <c r="Z37" s="157">
        <f t="shared" ca="1" si="0"/>
        <v>0</v>
      </c>
      <c r="AA37" s="164">
        <f>生産者価格評価表!DR26</f>
        <v>0.44013948000000003</v>
      </c>
      <c r="AB37" s="207">
        <f t="shared" ca="1" si="10"/>
        <v>0</v>
      </c>
      <c r="AC37" s="213">
        <f ca="1"/>
        <v>0</v>
      </c>
      <c r="AD37" s="155">
        <f t="shared" ca="1" si="11"/>
        <v>0</v>
      </c>
      <c r="AE37" s="156">
        <f t="shared" ca="1" si="12"/>
        <v>0</v>
      </c>
      <c r="AF37" s="165">
        <f t="shared" ca="1" si="13"/>
        <v>0</v>
      </c>
      <c r="AG37" s="166">
        <f t="shared" ca="1" si="14"/>
        <v>0</v>
      </c>
      <c r="AH37" s="159">
        <f t="shared" ca="1" si="15"/>
        <v>0</v>
      </c>
      <c r="AI37" s="155">
        <f t="shared" ca="1" si="16"/>
        <v>0</v>
      </c>
      <c r="AJ37" s="167">
        <f t="shared" ca="1" si="17"/>
        <v>0</v>
      </c>
      <c r="AK37" s="161">
        <f t="shared" ca="1" si="18"/>
        <v>0</v>
      </c>
      <c r="AL37" s="168">
        <f t="shared" ca="1" si="19"/>
        <v>0</v>
      </c>
      <c r="AM37" s="198" t="s">
        <v>348</v>
      </c>
      <c r="AN37" s="196" t="s">
        <v>548</v>
      </c>
    </row>
    <row r="38" spans="1:40" s="62" customFormat="1" ht="20.25" customHeight="1" x14ac:dyDescent="0.15">
      <c r="A38" s="198" t="s">
        <v>349</v>
      </c>
      <c r="B38" s="196" t="s">
        <v>637</v>
      </c>
      <c r="C38" s="187">
        <v>0</v>
      </c>
      <c r="D38" s="197">
        <f>生産者価格評価表!DR27</f>
        <v>0.23721338999999997</v>
      </c>
      <c r="E38" s="154">
        <f t="shared" si="1"/>
        <v>0</v>
      </c>
      <c r="F38" s="193">
        <f ca="1">OFFSET(投入係数表!$C$114,0,ROW()-16)</f>
        <v>0.36653063129747065</v>
      </c>
      <c r="G38" s="155">
        <f t="shared" ca="1" si="2"/>
        <v>0</v>
      </c>
      <c r="H38" s="292">
        <f ca="1">OFFSET(投入係数表!$C$109,0,ROW()-16)</f>
        <v>0.12612645954614868</v>
      </c>
      <c r="I38" s="156">
        <f t="shared" ca="1" si="3"/>
        <v>0</v>
      </c>
      <c r="J38" s="394"/>
      <c r="K38" s="157">
        <v>0</v>
      </c>
      <c r="L38" s="158">
        <f>生産者価格評価表!DR27</f>
        <v>0.23721338999999997</v>
      </c>
      <c r="M38" s="157">
        <f t="shared" si="4"/>
        <v>0</v>
      </c>
      <c r="N38" s="391"/>
      <c r="O38" s="159">
        <v>0</v>
      </c>
      <c r="P38" s="155">
        <f t="shared" ca="1" si="5"/>
        <v>0</v>
      </c>
      <c r="Q38" s="156">
        <f t="shared" ca="1" si="6"/>
        <v>0</v>
      </c>
      <c r="R38" s="160">
        <f>'雇用表(102部門）'!M29</f>
        <v>1.700442114949887E-2</v>
      </c>
      <c r="S38" s="161">
        <f t="shared" si="7"/>
        <v>0</v>
      </c>
      <c r="T38" s="162">
        <f>'雇用表(102部門）'!N29</f>
        <v>1.700442114949887E-2</v>
      </c>
      <c r="U38" s="163">
        <f t="shared" si="8"/>
        <v>0</v>
      </c>
      <c r="V38" s="157">
        <f t="shared" ca="1" si="9"/>
        <v>0</v>
      </c>
      <c r="W38" s="385"/>
      <c r="X38" s="388"/>
      <c r="Y38" s="211">
        <f>生産者価格評価表!DS27</f>
        <v>3.40778978760629E-5</v>
      </c>
      <c r="Z38" s="157">
        <f t="shared" ca="1" si="0"/>
        <v>0</v>
      </c>
      <c r="AA38" s="164">
        <f>生産者価格評価表!DR27</f>
        <v>0.23721338999999997</v>
      </c>
      <c r="AB38" s="207">
        <f t="shared" ca="1" si="10"/>
        <v>0</v>
      </c>
      <c r="AC38" s="213">
        <f ca="1"/>
        <v>0</v>
      </c>
      <c r="AD38" s="155">
        <f t="shared" ca="1" si="11"/>
        <v>0</v>
      </c>
      <c r="AE38" s="156">
        <f t="shared" ca="1" si="12"/>
        <v>0</v>
      </c>
      <c r="AF38" s="165">
        <f t="shared" ca="1" si="13"/>
        <v>0</v>
      </c>
      <c r="AG38" s="166">
        <f t="shared" ca="1" si="14"/>
        <v>0</v>
      </c>
      <c r="AH38" s="159">
        <f t="shared" ca="1" si="15"/>
        <v>0</v>
      </c>
      <c r="AI38" s="155">
        <f t="shared" ca="1" si="16"/>
        <v>0</v>
      </c>
      <c r="AJ38" s="167">
        <f t="shared" ca="1" si="17"/>
        <v>0</v>
      </c>
      <c r="AK38" s="161">
        <f t="shared" ca="1" si="18"/>
        <v>0</v>
      </c>
      <c r="AL38" s="168">
        <f t="shared" ca="1" si="19"/>
        <v>0</v>
      </c>
      <c r="AM38" s="198" t="s">
        <v>349</v>
      </c>
      <c r="AN38" s="196" t="s">
        <v>637</v>
      </c>
    </row>
    <row r="39" spans="1:40" s="62" customFormat="1" ht="20.25" customHeight="1" x14ac:dyDescent="0.15">
      <c r="A39" s="198" t="s">
        <v>350</v>
      </c>
      <c r="B39" s="196" t="s">
        <v>638</v>
      </c>
      <c r="C39" s="187">
        <v>0</v>
      </c>
      <c r="D39" s="197">
        <f>生産者価格評価表!DR28</f>
        <v>3.6796830000000003E-2</v>
      </c>
      <c r="E39" s="154">
        <f t="shared" si="1"/>
        <v>0</v>
      </c>
      <c r="F39" s="193">
        <f ca="1">OFFSET(投入係数表!$C$114,0,ROW()-16)</f>
        <v>0.191003404117361</v>
      </c>
      <c r="G39" s="155">
        <f t="shared" ca="1" si="2"/>
        <v>0</v>
      </c>
      <c r="H39" s="292">
        <f ca="1">OFFSET(投入係数表!$C$109,0,ROW()-16)</f>
        <v>5.5065650834819256E-2</v>
      </c>
      <c r="I39" s="156">
        <f t="shared" ca="1" si="3"/>
        <v>0</v>
      </c>
      <c r="J39" s="394"/>
      <c r="K39" s="157">
        <v>0</v>
      </c>
      <c r="L39" s="158">
        <f>生産者価格評価表!DR28</f>
        <v>3.6796830000000003E-2</v>
      </c>
      <c r="M39" s="157">
        <f t="shared" si="4"/>
        <v>0</v>
      </c>
      <c r="N39" s="391"/>
      <c r="O39" s="159">
        <v>0</v>
      </c>
      <c r="P39" s="155">
        <f t="shared" ca="1" si="5"/>
        <v>0</v>
      </c>
      <c r="Q39" s="156">
        <f t="shared" ca="1" si="6"/>
        <v>0</v>
      </c>
      <c r="R39" s="160">
        <f>'雇用表(102部門）'!M30</f>
        <v>2.315726095917375E-2</v>
      </c>
      <c r="S39" s="161">
        <f t="shared" si="7"/>
        <v>0</v>
      </c>
      <c r="T39" s="162">
        <f>'雇用表(102部門）'!N30</f>
        <v>2.315726095917375E-2</v>
      </c>
      <c r="U39" s="163">
        <f t="shared" si="8"/>
        <v>0</v>
      </c>
      <c r="V39" s="157">
        <f t="shared" ca="1" si="9"/>
        <v>0</v>
      </c>
      <c r="W39" s="385"/>
      <c r="X39" s="388"/>
      <c r="Y39" s="211">
        <f>生産者価格評価表!DS28</f>
        <v>4.9705536784545689E-7</v>
      </c>
      <c r="Z39" s="157">
        <f t="shared" ca="1" si="0"/>
        <v>0</v>
      </c>
      <c r="AA39" s="164">
        <f>生産者価格評価表!DR28</f>
        <v>3.6796830000000003E-2</v>
      </c>
      <c r="AB39" s="207">
        <f t="shared" ca="1" si="10"/>
        <v>0</v>
      </c>
      <c r="AC39" s="213">
        <f ca="1"/>
        <v>0</v>
      </c>
      <c r="AD39" s="155">
        <f t="shared" ca="1" si="11"/>
        <v>0</v>
      </c>
      <c r="AE39" s="156">
        <f t="shared" ca="1" si="12"/>
        <v>0</v>
      </c>
      <c r="AF39" s="165">
        <f t="shared" ca="1" si="13"/>
        <v>0</v>
      </c>
      <c r="AG39" s="166">
        <f t="shared" ca="1" si="14"/>
        <v>0</v>
      </c>
      <c r="AH39" s="159">
        <f t="shared" ca="1" si="15"/>
        <v>0</v>
      </c>
      <c r="AI39" s="155">
        <f t="shared" ca="1" si="16"/>
        <v>0</v>
      </c>
      <c r="AJ39" s="167">
        <f t="shared" ca="1" si="17"/>
        <v>0</v>
      </c>
      <c r="AK39" s="161">
        <f t="shared" ca="1" si="18"/>
        <v>0</v>
      </c>
      <c r="AL39" s="168">
        <f t="shared" ca="1" si="19"/>
        <v>0</v>
      </c>
      <c r="AM39" s="198" t="s">
        <v>350</v>
      </c>
      <c r="AN39" s="196" t="s">
        <v>638</v>
      </c>
    </row>
    <row r="40" spans="1:40" s="62" customFormat="1" ht="20.25" customHeight="1" x14ac:dyDescent="0.15">
      <c r="A40" s="198" t="s">
        <v>351</v>
      </c>
      <c r="B40" s="196" t="s">
        <v>639</v>
      </c>
      <c r="C40" s="187">
        <v>0</v>
      </c>
      <c r="D40" s="197">
        <f>生産者価格評価表!DR29</f>
        <v>3.5971399999999987E-2</v>
      </c>
      <c r="E40" s="154">
        <f t="shared" si="1"/>
        <v>0</v>
      </c>
      <c r="F40" s="193">
        <f ca="1">OFFSET(投入係数表!$C$114,0,ROW()-16)</f>
        <v>0.26468470189696919</v>
      </c>
      <c r="G40" s="155">
        <f t="shared" ca="1" si="2"/>
        <v>0</v>
      </c>
      <c r="H40" s="292">
        <f ca="1">OFFSET(投入係数表!$C$109,0,ROW()-16)</f>
        <v>0.10633535534645498</v>
      </c>
      <c r="I40" s="156">
        <f t="shared" ca="1" si="3"/>
        <v>0</v>
      </c>
      <c r="J40" s="394"/>
      <c r="K40" s="157">
        <v>0</v>
      </c>
      <c r="L40" s="158">
        <f>生産者価格評価表!DR29</f>
        <v>3.5971399999999987E-2</v>
      </c>
      <c r="M40" s="157">
        <f t="shared" si="4"/>
        <v>0</v>
      </c>
      <c r="N40" s="391"/>
      <c r="O40" s="159">
        <v>0</v>
      </c>
      <c r="P40" s="155">
        <f t="shared" ca="1" si="5"/>
        <v>0</v>
      </c>
      <c r="Q40" s="156">
        <f t="shared" ca="1" si="6"/>
        <v>0</v>
      </c>
      <c r="R40" s="160">
        <f>'雇用表(102部門）'!M31</f>
        <v>1.2492146481439977E-2</v>
      </c>
      <c r="S40" s="161">
        <f t="shared" si="7"/>
        <v>0</v>
      </c>
      <c r="T40" s="162">
        <f>'雇用表(102部門）'!N31</f>
        <v>1.2492146481439977E-2</v>
      </c>
      <c r="U40" s="163">
        <f t="shared" si="8"/>
        <v>0</v>
      </c>
      <c r="V40" s="157">
        <f t="shared" ca="1" si="9"/>
        <v>0</v>
      </c>
      <c r="W40" s="385"/>
      <c r="X40" s="388"/>
      <c r="Y40" s="211">
        <f>生産者価格評価表!DS29</f>
        <v>0</v>
      </c>
      <c r="Z40" s="157">
        <f t="shared" ca="1" si="0"/>
        <v>0</v>
      </c>
      <c r="AA40" s="164">
        <f>生産者価格評価表!DR29</f>
        <v>3.5971399999999987E-2</v>
      </c>
      <c r="AB40" s="207">
        <f t="shared" ca="1" si="10"/>
        <v>0</v>
      </c>
      <c r="AC40" s="213">
        <f ca="1"/>
        <v>0</v>
      </c>
      <c r="AD40" s="155">
        <f t="shared" ca="1" si="11"/>
        <v>0</v>
      </c>
      <c r="AE40" s="156">
        <f t="shared" ca="1" si="12"/>
        <v>0</v>
      </c>
      <c r="AF40" s="165">
        <f t="shared" ca="1" si="13"/>
        <v>0</v>
      </c>
      <c r="AG40" s="166">
        <f t="shared" ca="1" si="14"/>
        <v>0</v>
      </c>
      <c r="AH40" s="159">
        <f t="shared" ca="1" si="15"/>
        <v>0</v>
      </c>
      <c r="AI40" s="155">
        <f t="shared" ca="1" si="16"/>
        <v>0</v>
      </c>
      <c r="AJ40" s="167">
        <f t="shared" ca="1" si="17"/>
        <v>0</v>
      </c>
      <c r="AK40" s="161">
        <f t="shared" ca="1" si="18"/>
        <v>0</v>
      </c>
      <c r="AL40" s="168">
        <f t="shared" ca="1" si="19"/>
        <v>0</v>
      </c>
      <c r="AM40" s="198" t="s">
        <v>351</v>
      </c>
      <c r="AN40" s="196" t="s">
        <v>639</v>
      </c>
    </row>
    <row r="41" spans="1:40" s="62" customFormat="1" ht="20.25" customHeight="1" x14ac:dyDescent="0.15">
      <c r="A41" s="198" t="s">
        <v>352</v>
      </c>
      <c r="B41" s="196" t="s">
        <v>640</v>
      </c>
      <c r="C41" s="187">
        <v>0</v>
      </c>
      <c r="D41" s="197">
        <f>生産者価格評価表!DR30</f>
        <v>1.875249999999995E-3</v>
      </c>
      <c r="E41" s="154">
        <f t="shared" si="1"/>
        <v>0</v>
      </c>
      <c r="F41" s="193">
        <f ca="1">OFFSET(投入係数表!$C$114,0,ROW()-16)</f>
        <v>0.52831824135867778</v>
      </c>
      <c r="G41" s="155">
        <f t="shared" ca="1" si="2"/>
        <v>0</v>
      </c>
      <c r="H41" s="292">
        <f ca="1">OFFSET(投入係数表!$C$109,0,ROW()-16)</f>
        <v>8.6284559827572174E-2</v>
      </c>
      <c r="I41" s="156">
        <f t="shared" ca="1" si="3"/>
        <v>0</v>
      </c>
      <c r="J41" s="394"/>
      <c r="K41" s="157">
        <v>0</v>
      </c>
      <c r="L41" s="158">
        <f>生産者価格評価表!DR30</f>
        <v>1.875249999999995E-3</v>
      </c>
      <c r="M41" s="157">
        <f t="shared" si="4"/>
        <v>0</v>
      </c>
      <c r="N41" s="391"/>
      <c r="O41" s="159">
        <v>0</v>
      </c>
      <c r="P41" s="155">
        <f t="shared" ca="1" si="5"/>
        <v>0</v>
      </c>
      <c r="Q41" s="156">
        <f t="shared" ca="1" si="6"/>
        <v>0</v>
      </c>
      <c r="R41" s="160">
        <f>'雇用表(102部門）'!M32</f>
        <v>3.0697465132701284E-2</v>
      </c>
      <c r="S41" s="161">
        <f t="shared" si="7"/>
        <v>0</v>
      </c>
      <c r="T41" s="162">
        <f>'雇用表(102部門）'!N32</f>
        <v>3.0697465132701284E-2</v>
      </c>
      <c r="U41" s="163">
        <f t="shared" si="8"/>
        <v>0</v>
      </c>
      <c r="V41" s="157">
        <f t="shared" ca="1" si="9"/>
        <v>0</v>
      </c>
      <c r="W41" s="385"/>
      <c r="X41" s="388"/>
      <c r="Y41" s="211">
        <f>生産者価格評価表!DS30</f>
        <v>2.1511076061418916E-3</v>
      </c>
      <c r="Z41" s="157">
        <f t="shared" ca="1" si="0"/>
        <v>0</v>
      </c>
      <c r="AA41" s="164">
        <f>生産者価格評価表!DR30</f>
        <v>1.875249999999995E-3</v>
      </c>
      <c r="AB41" s="207">
        <f t="shared" ca="1" si="10"/>
        <v>0</v>
      </c>
      <c r="AC41" s="213">
        <f ca="1"/>
        <v>0</v>
      </c>
      <c r="AD41" s="155">
        <f t="shared" ca="1" si="11"/>
        <v>0</v>
      </c>
      <c r="AE41" s="156">
        <f t="shared" ca="1" si="12"/>
        <v>0</v>
      </c>
      <c r="AF41" s="165">
        <f t="shared" ca="1" si="13"/>
        <v>0</v>
      </c>
      <c r="AG41" s="166">
        <f t="shared" ca="1" si="14"/>
        <v>0</v>
      </c>
      <c r="AH41" s="159">
        <f t="shared" ca="1" si="15"/>
        <v>0</v>
      </c>
      <c r="AI41" s="155">
        <f t="shared" ca="1" si="16"/>
        <v>0</v>
      </c>
      <c r="AJ41" s="167">
        <f t="shared" ca="1" si="17"/>
        <v>0</v>
      </c>
      <c r="AK41" s="161">
        <f t="shared" ca="1" si="18"/>
        <v>0</v>
      </c>
      <c r="AL41" s="168">
        <f t="shared" ca="1" si="19"/>
        <v>0</v>
      </c>
      <c r="AM41" s="198" t="s">
        <v>352</v>
      </c>
      <c r="AN41" s="196" t="s">
        <v>640</v>
      </c>
    </row>
    <row r="42" spans="1:40" s="62" customFormat="1" ht="20.25" customHeight="1" x14ac:dyDescent="0.15">
      <c r="A42" s="198" t="s">
        <v>353</v>
      </c>
      <c r="B42" s="196" t="s">
        <v>551</v>
      </c>
      <c r="C42" s="187">
        <v>0</v>
      </c>
      <c r="D42" s="197">
        <f>生産者価格評価表!DR31</f>
        <v>6.0550499999999507E-3</v>
      </c>
      <c r="E42" s="154">
        <f t="shared" si="1"/>
        <v>0</v>
      </c>
      <c r="F42" s="193">
        <f ca="1">OFFSET(投入係数表!$C$114,0,ROW()-16)</f>
        <v>0.29656306302101321</v>
      </c>
      <c r="G42" s="155">
        <f t="shared" ca="1" si="2"/>
        <v>0</v>
      </c>
      <c r="H42" s="292">
        <f ca="1">OFFSET(投入係数表!$C$109,0,ROW()-16)</f>
        <v>0.1450486823557966</v>
      </c>
      <c r="I42" s="156">
        <f t="shared" ca="1" si="3"/>
        <v>0</v>
      </c>
      <c r="J42" s="394"/>
      <c r="K42" s="157">
        <v>0</v>
      </c>
      <c r="L42" s="158">
        <f>生産者価格評価表!DR31</f>
        <v>6.0550499999999507E-3</v>
      </c>
      <c r="M42" s="157">
        <f t="shared" si="4"/>
        <v>0</v>
      </c>
      <c r="N42" s="391"/>
      <c r="O42" s="159">
        <v>0</v>
      </c>
      <c r="P42" s="155">
        <f t="shared" ca="1" si="5"/>
        <v>0</v>
      </c>
      <c r="Q42" s="156">
        <f t="shared" ca="1" si="6"/>
        <v>0</v>
      </c>
      <c r="R42" s="160">
        <f>'雇用表(102部門）'!M33</f>
        <v>4.5508434229810588E-2</v>
      </c>
      <c r="S42" s="161">
        <f t="shared" si="7"/>
        <v>0</v>
      </c>
      <c r="T42" s="162">
        <f>'雇用表(102部門）'!N33</f>
        <v>4.5508434229810588E-2</v>
      </c>
      <c r="U42" s="163">
        <f t="shared" si="8"/>
        <v>0</v>
      </c>
      <c r="V42" s="157">
        <f t="shared" ca="1" si="9"/>
        <v>0</v>
      </c>
      <c r="W42" s="385"/>
      <c r="X42" s="388"/>
      <c r="Y42" s="211">
        <f>生産者価格評価表!DS31</f>
        <v>4.510777852739345E-3</v>
      </c>
      <c r="Z42" s="157">
        <f t="shared" ca="1" si="0"/>
        <v>0</v>
      </c>
      <c r="AA42" s="164">
        <f>生産者価格評価表!DR31</f>
        <v>6.0550499999999507E-3</v>
      </c>
      <c r="AB42" s="207">
        <f t="shared" ca="1" si="10"/>
        <v>0</v>
      </c>
      <c r="AC42" s="213">
        <f ca="1"/>
        <v>0</v>
      </c>
      <c r="AD42" s="155">
        <f t="shared" ca="1" si="11"/>
        <v>0</v>
      </c>
      <c r="AE42" s="156">
        <f t="shared" ca="1" si="12"/>
        <v>0</v>
      </c>
      <c r="AF42" s="165">
        <f t="shared" ca="1" si="13"/>
        <v>0</v>
      </c>
      <c r="AG42" s="166">
        <f t="shared" ca="1" si="14"/>
        <v>0</v>
      </c>
      <c r="AH42" s="159">
        <f t="shared" ca="1" si="15"/>
        <v>0</v>
      </c>
      <c r="AI42" s="155">
        <f t="shared" ca="1" si="16"/>
        <v>0</v>
      </c>
      <c r="AJ42" s="167">
        <f t="shared" ca="1" si="17"/>
        <v>0</v>
      </c>
      <c r="AK42" s="161">
        <f t="shared" ca="1" si="18"/>
        <v>0</v>
      </c>
      <c r="AL42" s="168">
        <f t="shared" ca="1" si="19"/>
        <v>0</v>
      </c>
      <c r="AM42" s="198" t="s">
        <v>353</v>
      </c>
      <c r="AN42" s="196" t="s">
        <v>551</v>
      </c>
    </row>
    <row r="43" spans="1:40" s="62" customFormat="1" ht="20.25" customHeight="1" x14ac:dyDescent="0.15">
      <c r="A43" s="198" t="s">
        <v>354</v>
      </c>
      <c r="B43" s="196" t="s">
        <v>641</v>
      </c>
      <c r="C43" s="187">
        <v>0</v>
      </c>
      <c r="D43" s="197">
        <f>生産者価格評価表!DR32</f>
        <v>6.5084290000000045E-2</v>
      </c>
      <c r="E43" s="154">
        <f t="shared" si="1"/>
        <v>0</v>
      </c>
      <c r="F43" s="193">
        <f ca="1">OFFSET(投入係数表!$C$114,0,ROW()-16)</f>
        <v>0.36744318442536572</v>
      </c>
      <c r="G43" s="155">
        <f t="shared" ca="1" si="2"/>
        <v>0</v>
      </c>
      <c r="H43" s="292">
        <f ca="1">OFFSET(投入係数表!$C$109,0,ROW()-16)</f>
        <v>8.5897542586890641E-2</v>
      </c>
      <c r="I43" s="156">
        <f t="shared" ca="1" si="3"/>
        <v>0</v>
      </c>
      <c r="J43" s="394"/>
      <c r="K43" s="157">
        <v>0</v>
      </c>
      <c r="L43" s="158">
        <f>生産者価格評価表!DR32</f>
        <v>6.5084290000000045E-2</v>
      </c>
      <c r="M43" s="157">
        <f t="shared" si="4"/>
        <v>0</v>
      </c>
      <c r="N43" s="391"/>
      <c r="O43" s="159">
        <v>0</v>
      </c>
      <c r="P43" s="155">
        <f t="shared" ca="1" si="5"/>
        <v>0</v>
      </c>
      <c r="Q43" s="156">
        <f t="shared" ca="1" si="6"/>
        <v>0</v>
      </c>
      <c r="R43" s="160">
        <f>'雇用表(102部門）'!M34</f>
        <v>1.1043854211791569E-2</v>
      </c>
      <c r="S43" s="161">
        <f t="shared" si="7"/>
        <v>0</v>
      </c>
      <c r="T43" s="162">
        <f>'雇用表(102部門）'!N34</f>
        <v>1.1043854211791569E-2</v>
      </c>
      <c r="U43" s="163">
        <f t="shared" si="8"/>
        <v>0</v>
      </c>
      <c r="V43" s="157">
        <f t="shared" ca="1" si="9"/>
        <v>0</v>
      </c>
      <c r="W43" s="385"/>
      <c r="X43" s="388"/>
      <c r="Y43" s="211">
        <f>生産者価格評価表!DS32</f>
        <v>2.1616453747111276E-2</v>
      </c>
      <c r="Z43" s="157">
        <f t="shared" ca="1" si="0"/>
        <v>0</v>
      </c>
      <c r="AA43" s="164">
        <f>生産者価格評価表!DR32</f>
        <v>6.5084290000000045E-2</v>
      </c>
      <c r="AB43" s="207">
        <f t="shared" ca="1" si="10"/>
        <v>0</v>
      </c>
      <c r="AC43" s="213">
        <f ca="1"/>
        <v>0</v>
      </c>
      <c r="AD43" s="155">
        <f t="shared" ca="1" si="11"/>
        <v>0</v>
      </c>
      <c r="AE43" s="156">
        <f t="shared" ca="1" si="12"/>
        <v>0</v>
      </c>
      <c r="AF43" s="165">
        <f t="shared" ca="1" si="13"/>
        <v>0</v>
      </c>
      <c r="AG43" s="166">
        <f t="shared" ca="1" si="14"/>
        <v>0</v>
      </c>
      <c r="AH43" s="159">
        <f t="shared" ca="1" si="15"/>
        <v>0</v>
      </c>
      <c r="AI43" s="155">
        <f t="shared" ca="1" si="16"/>
        <v>0</v>
      </c>
      <c r="AJ43" s="167">
        <f t="shared" ca="1" si="17"/>
        <v>0</v>
      </c>
      <c r="AK43" s="161">
        <f t="shared" ca="1" si="18"/>
        <v>0</v>
      </c>
      <c r="AL43" s="168">
        <f t="shared" ca="1" si="19"/>
        <v>0</v>
      </c>
      <c r="AM43" s="198" t="s">
        <v>354</v>
      </c>
      <c r="AN43" s="196" t="s">
        <v>641</v>
      </c>
    </row>
    <row r="44" spans="1:40" s="62" customFormat="1" ht="20.25" customHeight="1" x14ac:dyDescent="0.15">
      <c r="A44" s="198" t="s">
        <v>355</v>
      </c>
      <c r="B44" s="196" t="s">
        <v>552</v>
      </c>
      <c r="C44" s="187">
        <v>0</v>
      </c>
      <c r="D44" s="197">
        <f>生産者価格評価表!DR33</f>
        <v>0.20264574000000002</v>
      </c>
      <c r="E44" s="154">
        <f t="shared" si="1"/>
        <v>0</v>
      </c>
      <c r="F44" s="193">
        <f ca="1">OFFSET(投入係数表!$C$114,0,ROW()-16)</f>
        <v>0.35778053782785413</v>
      </c>
      <c r="G44" s="155">
        <f t="shared" ca="1" si="2"/>
        <v>0</v>
      </c>
      <c r="H44" s="292">
        <f ca="1">OFFSET(投入係数表!$C$109,0,ROW()-16)</f>
        <v>0.22356021676279442</v>
      </c>
      <c r="I44" s="156">
        <f t="shared" ca="1" si="3"/>
        <v>0</v>
      </c>
      <c r="J44" s="394"/>
      <c r="K44" s="157">
        <v>0</v>
      </c>
      <c r="L44" s="158">
        <f>生産者価格評価表!DR33</f>
        <v>0.20264574000000002</v>
      </c>
      <c r="M44" s="157">
        <f t="shared" si="4"/>
        <v>0</v>
      </c>
      <c r="N44" s="391"/>
      <c r="O44" s="159">
        <v>0</v>
      </c>
      <c r="P44" s="155">
        <f t="shared" ca="1" si="5"/>
        <v>0</v>
      </c>
      <c r="Q44" s="156">
        <f t="shared" ca="1" si="6"/>
        <v>0</v>
      </c>
      <c r="R44" s="160">
        <f>'雇用表(102部門）'!M35</f>
        <v>6.3238733226398322E-2</v>
      </c>
      <c r="S44" s="161">
        <f t="shared" si="7"/>
        <v>0</v>
      </c>
      <c r="T44" s="162">
        <f>'雇用表(102部門）'!N35</f>
        <v>5.8180447144363885E-2</v>
      </c>
      <c r="U44" s="163">
        <f t="shared" si="8"/>
        <v>0</v>
      </c>
      <c r="V44" s="157">
        <f t="shared" ca="1" si="9"/>
        <v>0</v>
      </c>
      <c r="W44" s="385"/>
      <c r="X44" s="388"/>
      <c r="Y44" s="211">
        <f>生産者価格評価表!DS33</f>
        <v>1.1266616904230806E-3</v>
      </c>
      <c r="Z44" s="157">
        <f t="shared" ca="1" si="0"/>
        <v>0</v>
      </c>
      <c r="AA44" s="164">
        <f>生産者価格評価表!DR33</f>
        <v>0.20264574000000002</v>
      </c>
      <c r="AB44" s="207">
        <f t="shared" ca="1" si="10"/>
        <v>0</v>
      </c>
      <c r="AC44" s="213">
        <f ca="1"/>
        <v>0</v>
      </c>
      <c r="AD44" s="155">
        <f t="shared" ca="1" si="11"/>
        <v>0</v>
      </c>
      <c r="AE44" s="156">
        <f t="shared" ca="1" si="12"/>
        <v>0</v>
      </c>
      <c r="AF44" s="165">
        <f t="shared" ca="1" si="13"/>
        <v>0</v>
      </c>
      <c r="AG44" s="166">
        <f t="shared" ca="1" si="14"/>
        <v>0</v>
      </c>
      <c r="AH44" s="159">
        <f t="shared" ca="1" si="15"/>
        <v>0</v>
      </c>
      <c r="AI44" s="155">
        <f t="shared" ca="1" si="16"/>
        <v>0</v>
      </c>
      <c r="AJ44" s="167">
        <f t="shared" ca="1" si="17"/>
        <v>0</v>
      </c>
      <c r="AK44" s="161">
        <f t="shared" ca="1" si="18"/>
        <v>0</v>
      </c>
      <c r="AL44" s="168">
        <f t="shared" ca="1" si="19"/>
        <v>0</v>
      </c>
      <c r="AM44" s="198" t="s">
        <v>355</v>
      </c>
      <c r="AN44" s="196" t="s">
        <v>552</v>
      </c>
    </row>
    <row r="45" spans="1:40" s="62" customFormat="1" ht="20.25" customHeight="1" x14ac:dyDescent="0.15">
      <c r="A45" s="198" t="s">
        <v>356</v>
      </c>
      <c r="B45" s="196" t="s">
        <v>553</v>
      </c>
      <c r="C45" s="187">
        <v>0</v>
      </c>
      <c r="D45" s="197">
        <f>生産者価格評価表!DR34</f>
        <v>1.3855350000000044E-2</v>
      </c>
      <c r="E45" s="154">
        <f t="shared" si="1"/>
        <v>0</v>
      </c>
      <c r="F45" s="193">
        <f ca="1">OFFSET(投入係数表!$C$114,0,ROW()-16)</f>
        <v>0.51673135701233719</v>
      </c>
      <c r="G45" s="155">
        <f t="shared" ca="1" si="2"/>
        <v>0</v>
      </c>
      <c r="H45" s="292">
        <f ca="1">OFFSET(投入係数表!$C$109,0,ROW()-16)</f>
        <v>0.29775735551916582</v>
      </c>
      <c r="I45" s="156">
        <f t="shared" ca="1" si="3"/>
        <v>0</v>
      </c>
      <c r="J45" s="394"/>
      <c r="K45" s="157">
        <v>0</v>
      </c>
      <c r="L45" s="158">
        <f>生産者価格評価表!DR34</f>
        <v>1.3855350000000044E-2</v>
      </c>
      <c r="M45" s="157">
        <f t="shared" si="4"/>
        <v>0</v>
      </c>
      <c r="N45" s="391"/>
      <c r="O45" s="159">
        <v>0</v>
      </c>
      <c r="P45" s="155">
        <f t="shared" ca="1" si="5"/>
        <v>0</v>
      </c>
      <c r="Q45" s="156">
        <f t="shared" ca="1" si="6"/>
        <v>0</v>
      </c>
      <c r="R45" s="160">
        <f>'雇用表(102部門）'!M36</f>
        <v>0.11528768298568288</v>
      </c>
      <c r="S45" s="161">
        <f t="shared" si="7"/>
        <v>0</v>
      </c>
      <c r="T45" s="162">
        <f>'雇用表(102部門）'!N36</f>
        <v>0.1004384644258096</v>
      </c>
      <c r="U45" s="163">
        <f t="shared" si="8"/>
        <v>0</v>
      </c>
      <c r="V45" s="157">
        <f t="shared" ca="1" si="9"/>
        <v>0</v>
      </c>
      <c r="W45" s="385"/>
      <c r="X45" s="388"/>
      <c r="Y45" s="211">
        <f>生産者価格評価表!DS34</f>
        <v>1.8554769143629684E-3</v>
      </c>
      <c r="Z45" s="157">
        <f t="shared" ca="1" si="0"/>
        <v>0</v>
      </c>
      <c r="AA45" s="164">
        <f>生産者価格評価表!DR34</f>
        <v>1.3855350000000044E-2</v>
      </c>
      <c r="AB45" s="207">
        <f t="shared" ca="1" si="10"/>
        <v>0</v>
      </c>
      <c r="AC45" s="213">
        <f ca="1"/>
        <v>0</v>
      </c>
      <c r="AD45" s="155">
        <f t="shared" ca="1" si="11"/>
        <v>0</v>
      </c>
      <c r="AE45" s="156">
        <f t="shared" ca="1" si="12"/>
        <v>0</v>
      </c>
      <c r="AF45" s="165">
        <f t="shared" ca="1" si="13"/>
        <v>0</v>
      </c>
      <c r="AG45" s="166">
        <f t="shared" ca="1" si="14"/>
        <v>0</v>
      </c>
      <c r="AH45" s="159">
        <f t="shared" ca="1" si="15"/>
        <v>0</v>
      </c>
      <c r="AI45" s="155">
        <f t="shared" ca="1" si="16"/>
        <v>0</v>
      </c>
      <c r="AJ45" s="167">
        <f t="shared" ca="1" si="17"/>
        <v>0</v>
      </c>
      <c r="AK45" s="161">
        <f t="shared" ca="1" si="18"/>
        <v>0</v>
      </c>
      <c r="AL45" s="168">
        <f t="shared" ca="1" si="19"/>
        <v>0</v>
      </c>
      <c r="AM45" s="198" t="s">
        <v>356</v>
      </c>
      <c r="AN45" s="196" t="s">
        <v>553</v>
      </c>
    </row>
    <row r="46" spans="1:40" s="62" customFormat="1" ht="20.25" customHeight="1" x14ac:dyDescent="0.15">
      <c r="A46" s="198" t="s">
        <v>357</v>
      </c>
      <c r="B46" s="196" t="s">
        <v>554</v>
      </c>
      <c r="C46" s="187">
        <v>0</v>
      </c>
      <c r="D46" s="197">
        <f>生産者価格評価表!DR35</f>
        <v>4.685539999999988E-3</v>
      </c>
      <c r="E46" s="154">
        <f t="shared" si="1"/>
        <v>0</v>
      </c>
      <c r="F46" s="193">
        <f ca="1">OFFSET(投入係数表!$C$114,0,ROW()-16)</f>
        <v>0.39736802815140482</v>
      </c>
      <c r="G46" s="155">
        <f t="shared" ca="1" si="2"/>
        <v>0</v>
      </c>
      <c r="H46" s="292">
        <f ca="1">OFFSET(投入係数表!$C$109,0,ROW()-16)</f>
        <v>0.26647540575676321</v>
      </c>
      <c r="I46" s="156">
        <f t="shared" ca="1" si="3"/>
        <v>0</v>
      </c>
      <c r="J46" s="394"/>
      <c r="K46" s="157">
        <v>0</v>
      </c>
      <c r="L46" s="158">
        <f>生産者価格評価表!DR35</f>
        <v>4.685539999999988E-3</v>
      </c>
      <c r="M46" s="157">
        <f t="shared" si="4"/>
        <v>0</v>
      </c>
      <c r="N46" s="391"/>
      <c r="O46" s="159">
        <v>0</v>
      </c>
      <c r="P46" s="155">
        <f t="shared" ca="1" si="5"/>
        <v>0</v>
      </c>
      <c r="Q46" s="156">
        <f t="shared" ca="1" si="6"/>
        <v>0</v>
      </c>
      <c r="R46" s="160">
        <f>'雇用表(102部門）'!M37</f>
        <v>7.5865074268873109E-2</v>
      </c>
      <c r="S46" s="161">
        <f t="shared" si="7"/>
        <v>0</v>
      </c>
      <c r="T46" s="162">
        <f>'雇用表(102部門）'!N37</f>
        <v>6.0813443533928688E-2</v>
      </c>
      <c r="U46" s="163">
        <f t="shared" si="8"/>
        <v>0</v>
      </c>
      <c r="V46" s="157">
        <f t="shared" ca="1" si="9"/>
        <v>0</v>
      </c>
      <c r="W46" s="385"/>
      <c r="X46" s="388"/>
      <c r="Y46" s="211">
        <f>生産者価格評価表!DS35</f>
        <v>3.9224029740997863E-3</v>
      </c>
      <c r="Z46" s="157">
        <f t="shared" ca="1" si="0"/>
        <v>0</v>
      </c>
      <c r="AA46" s="164">
        <f>生産者価格評価表!DR35</f>
        <v>4.685539999999988E-3</v>
      </c>
      <c r="AB46" s="207">
        <f t="shared" ca="1" si="10"/>
        <v>0</v>
      </c>
      <c r="AC46" s="213">
        <f ca="1"/>
        <v>0</v>
      </c>
      <c r="AD46" s="155">
        <f t="shared" ca="1" si="11"/>
        <v>0</v>
      </c>
      <c r="AE46" s="156">
        <f t="shared" ca="1" si="12"/>
        <v>0</v>
      </c>
      <c r="AF46" s="165">
        <f t="shared" ca="1" si="13"/>
        <v>0</v>
      </c>
      <c r="AG46" s="166">
        <f t="shared" ca="1" si="14"/>
        <v>0</v>
      </c>
      <c r="AH46" s="159">
        <f t="shared" ca="1" si="15"/>
        <v>0</v>
      </c>
      <c r="AI46" s="155">
        <f t="shared" ca="1" si="16"/>
        <v>0</v>
      </c>
      <c r="AJ46" s="167">
        <f t="shared" ca="1" si="17"/>
        <v>0</v>
      </c>
      <c r="AK46" s="161">
        <f t="shared" ca="1" si="18"/>
        <v>0</v>
      </c>
      <c r="AL46" s="168">
        <f t="shared" ca="1" si="19"/>
        <v>0</v>
      </c>
      <c r="AM46" s="198" t="s">
        <v>357</v>
      </c>
      <c r="AN46" s="196" t="s">
        <v>554</v>
      </c>
    </row>
    <row r="47" spans="1:40" s="62" customFormat="1" ht="20.25" customHeight="1" x14ac:dyDescent="0.15">
      <c r="A47" s="198" t="s">
        <v>358</v>
      </c>
      <c r="B47" s="196" t="s">
        <v>555</v>
      </c>
      <c r="C47" s="187">
        <v>0</v>
      </c>
      <c r="D47" s="197">
        <f>生産者価格評価表!DR36</f>
        <v>0.24784134000000002</v>
      </c>
      <c r="E47" s="154">
        <f t="shared" si="1"/>
        <v>0</v>
      </c>
      <c r="F47" s="193">
        <f ca="1">OFFSET(投入係数表!$C$114,0,ROW()-16)</f>
        <v>0.50809679777779604</v>
      </c>
      <c r="G47" s="155">
        <f t="shared" ca="1" si="2"/>
        <v>0</v>
      </c>
      <c r="H47" s="292">
        <f ca="1">OFFSET(投入係数表!$C$109,0,ROW()-16)</f>
        <v>0.21723698462787824</v>
      </c>
      <c r="I47" s="156">
        <f t="shared" ca="1" si="3"/>
        <v>0</v>
      </c>
      <c r="J47" s="394"/>
      <c r="K47" s="157">
        <v>0</v>
      </c>
      <c r="L47" s="158">
        <f>生産者価格評価表!DR36</f>
        <v>0.24784134000000002</v>
      </c>
      <c r="M47" s="157">
        <f t="shared" si="4"/>
        <v>0</v>
      </c>
      <c r="N47" s="391"/>
      <c r="O47" s="159">
        <v>0</v>
      </c>
      <c r="P47" s="155">
        <f t="shared" ca="1" si="5"/>
        <v>0</v>
      </c>
      <c r="Q47" s="156">
        <f t="shared" ca="1" si="6"/>
        <v>0</v>
      </c>
      <c r="R47" s="160">
        <f>'雇用表(102部門）'!M38</f>
        <v>5.1048728651949767E-2</v>
      </c>
      <c r="S47" s="161">
        <f t="shared" si="7"/>
        <v>0</v>
      </c>
      <c r="T47" s="162">
        <f>'雇用表(102部門）'!N38</f>
        <v>4.4946351893555773E-2</v>
      </c>
      <c r="U47" s="163">
        <f t="shared" si="8"/>
        <v>0</v>
      </c>
      <c r="V47" s="157">
        <f t="shared" ca="1" si="9"/>
        <v>0</v>
      </c>
      <c r="W47" s="385"/>
      <c r="X47" s="388"/>
      <c r="Y47" s="211">
        <f>生産者価格評価表!DS36</f>
        <v>8.1085857527121293E-5</v>
      </c>
      <c r="Z47" s="157">
        <f t="shared" ca="1" si="0"/>
        <v>0</v>
      </c>
      <c r="AA47" s="164">
        <f>生産者価格評価表!DR36</f>
        <v>0.24784134000000002</v>
      </c>
      <c r="AB47" s="207">
        <f t="shared" ca="1" si="10"/>
        <v>0</v>
      </c>
      <c r="AC47" s="213">
        <f ca="1"/>
        <v>0</v>
      </c>
      <c r="AD47" s="155">
        <f t="shared" ca="1" si="11"/>
        <v>0</v>
      </c>
      <c r="AE47" s="156">
        <f t="shared" ca="1" si="12"/>
        <v>0</v>
      </c>
      <c r="AF47" s="165">
        <f t="shared" ca="1" si="13"/>
        <v>0</v>
      </c>
      <c r="AG47" s="166">
        <f t="shared" ca="1" si="14"/>
        <v>0</v>
      </c>
      <c r="AH47" s="159">
        <f t="shared" ca="1" si="15"/>
        <v>0</v>
      </c>
      <c r="AI47" s="155">
        <f t="shared" ca="1" si="16"/>
        <v>0</v>
      </c>
      <c r="AJ47" s="167">
        <f t="shared" ca="1" si="17"/>
        <v>0</v>
      </c>
      <c r="AK47" s="161">
        <f t="shared" ca="1" si="18"/>
        <v>0</v>
      </c>
      <c r="AL47" s="168">
        <f t="shared" ca="1" si="19"/>
        <v>0</v>
      </c>
      <c r="AM47" s="198" t="s">
        <v>358</v>
      </c>
      <c r="AN47" s="196" t="s">
        <v>555</v>
      </c>
    </row>
    <row r="48" spans="1:40" s="62" customFormat="1" ht="20.25" customHeight="1" x14ac:dyDescent="0.15">
      <c r="A48" s="198" t="s">
        <v>359</v>
      </c>
      <c r="B48" s="196" t="s">
        <v>556</v>
      </c>
      <c r="C48" s="187">
        <v>0</v>
      </c>
      <c r="D48" s="197">
        <f>生産者価格評価表!DR37</f>
        <v>0.50757041999999997</v>
      </c>
      <c r="E48" s="154">
        <f t="shared" si="1"/>
        <v>0</v>
      </c>
      <c r="F48" s="193">
        <f ca="1">OFFSET(投入係数表!$C$114,0,ROW()-16)</f>
        <v>0.45068393659085099</v>
      </c>
      <c r="G48" s="155">
        <f t="shared" ca="1" si="2"/>
        <v>0</v>
      </c>
      <c r="H48" s="292">
        <f ca="1">OFFSET(投入係数表!$C$109,0,ROW()-16)</f>
        <v>0.18095492546753253</v>
      </c>
      <c r="I48" s="156">
        <f t="shared" ca="1" si="3"/>
        <v>0</v>
      </c>
      <c r="J48" s="394"/>
      <c r="K48" s="157">
        <v>0</v>
      </c>
      <c r="L48" s="158">
        <f>生産者価格評価表!DR37</f>
        <v>0.50757041999999997</v>
      </c>
      <c r="M48" s="157">
        <f t="shared" si="4"/>
        <v>0</v>
      </c>
      <c r="N48" s="391"/>
      <c r="O48" s="159">
        <v>0</v>
      </c>
      <c r="P48" s="155">
        <f t="shared" ca="1" si="5"/>
        <v>0</v>
      </c>
      <c r="Q48" s="156">
        <f t="shared" ca="1" si="6"/>
        <v>0</v>
      </c>
      <c r="R48" s="160">
        <f>'雇用表(102部門）'!M39</f>
        <v>2.1773487200995461E-2</v>
      </c>
      <c r="S48" s="161">
        <f t="shared" si="7"/>
        <v>0</v>
      </c>
      <c r="T48" s="162">
        <f>'雇用表(102部門）'!N39</f>
        <v>2.1773487200995461E-2</v>
      </c>
      <c r="U48" s="163">
        <f t="shared" si="8"/>
        <v>0</v>
      </c>
      <c r="V48" s="157">
        <f t="shared" ca="1" si="9"/>
        <v>0</v>
      </c>
      <c r="W48" s="385"/>
      <c r="X48" s="388"/>
      <c r="Y48" s="211">
        <f>生産者価格評価表!DS37</f>
        <v>5.3780144267040576E-6</v>
      </c>
      <c r="Z48" s="157">
        <f t="shared" ref="Z48:Z79" ca="1" si="20">$X$118*Y48</f>
        <v>0</v>
      </c>
      <c r="AA48" s="164">
        <f>生産者価格評価表!DR37</f>
        <v>0.50757041999999997</v>
      </c>
      <c r="AB48" s="207">
        <f t="shared" ca="1" si="10"/>
        <v>0</v>
      </c>
      <c r="AC48" s="213">
        <f ca="1"/>
        <v>0</v>
      </c>
      <c r="AD48" s="155">
        <f t="shared" ca="1" si="11"/>
        <v>0</v>
      </c>
      <c r="AE48" s="156">
        <f t="shared" ca="1" si="12"/>
        <v>0</v>
      </c>
      <c r="AF48" s="165">
        <f t="shared" ca="1" si="13"/>
        <v>0</v>
      </c>
      <c r="AG48" s="166">
        <f t="shared" ca="1" si="14"/>
        <v>0</v>
      </c>
      <c r="AH48" s="159">
        <f t="shared" ca="1" si="15"/>
        <v>0</v>
      </c>
      <c r="AI48" s="155">
        <f t="shared" ca="1" si="16"/>
        <v>0</v>
      </c>
      <c r="AJ48" s="167">
        <f t="shared" ca="1" si="17"/>
        <v>0</v>
      </c>
      <c r="AK48" s="161">
        <f t="shared" ca="1" si="18"/>
        <v>0</v>
      </c>
      <c r="AL48" s="168">
        <f t="shared" ca="1" si="19"/>
        <v>0</v>
      </c>
      <c r="AM48" s="198" t="s">
        <v>359</v>
      </c>
      <c r="AN48" s="196" t="s">
        <v>556</v>
      </c>
    </row>
    <row r="49" spans="1:40" s="62" customFormat="1" ht="20.25" customHeight="1" x14ac:dyDescent="0.15">
      <c r="A49" s="198" t="s">
        <v>360</v>
      </c>
      <c r="B49" s="196" t="s">
        <v>642</v>
      </c>
      <c r="C49" s="187">
        <v>0</v>
      </c>
      <c r="D49" s="197">
        <f>生産者価格評価表!DR38</f>
        <v>0.14292369999999999</v>
      </c>
      <c r="E49" s="154">
        <f t="shared" si="1"/>
        <v>0</v>
      </c>
      <c r="F49" s="193">
        <f ca="1">OFFSET(投入係数表!$C$114,0,ROW()-16)</f>
        <v>0.55167238434076526</v>
      </c>
      <c r="G49" s="155">
        <f t="shared" ca="1" si="2"/>
        <v>0</v>
      </c>
      <c r="H49" s="292">
        <f ca="1">OFFSET(投入係数表!$C$109,0,ROW()-16)</f>
        <v>0.26597699676537623</v>
      </c>
      <c r="I49" s="156">
        <f t="shared" ca="1" si="3"/>
        <v>0</v>
      </c>
      <c r="J49" s="394"/>
      <c r="K49" s="157">
        <v>0</v>
      </c>
      <c r="L49" s="158">
        <f>生産者価格評価表!DR38</f>
        <v>0.14292369999999999</v>
      </c>
      <c r="M49" s="157">
        <f t="shared" si="4"/>
        <v>0</v>
      </c>
      <c r="N49" s="391"/>
      <c r="O49" s="159">
        <v>0</v>
      </c>
      <c r="P49" s="155">
        <f t="shared" ca="1" si="5"/>
        <v>0</v>
      </c>
      <c r="Q49" s="156">
        <f t="shared" ca="1" si="6"/>
        <v>0</v>
      </c>
      <c r="R49" s="160">
        <f>'雇用表(102部門）'!M40</f>
        <v>6.0019089273919767E-2</v>
      </c>
      <c r="S49" s="161">
        <f t="shared" si="7"/>
        <v>0</v>
      </c>
      <c r="T49" s="162">
        <f>'雇用表(102部門）'!N40</f>
        <v>4.663963766183718E-2</v>
      </c>
      <c r="U49" s="163">
        <f t="shared" si="8"/>
        <v>0</v>
      </c>
      <c r="V49" s="157">
        <f t="shared" ca="1" si="9"/>
        <v>0</v>
      </c>
      <c r="W49" s="385"/>
      <c r="X49" s="388"/>
      <c r="Y49" s="211">
        <f>生産者価格評価表!DS38</f>
        <v>4.3976155632295704E-4</v>
      </c>
      <c r="Z49" s="157">
        <f t="shared" ca="1" si="20"/>
        <v>0</v>
      </c>
      <c r="AA49" s="164">
        <f>生産者価格評価表!DR38</f>
        <v>0.14292369999999999</v>
      </c>
      <c r="AB49" s="207">
        <f t="shared" ca="1" si="10"/>
        <v>0</v>
      </c>
      <c r="AC49" s="213">
        <f ca="1"/>
        <v>0</v>
      </c>
      <c r="AD49" s="155">
        <f t="shared" ca="1" si="11"/>
        <v>0</v>
      </c>
      <c r="AE49" s="156">
        <f t="shared" ca="1" si="12"/>
        <v>0</v>
      </c>
      <c r="AF49" s="165">
        <f t="shared" ca="1" si="13"/>
        <v>0</v>
      </c>
      <c r="AG49" s="166">
        <f t="shared" ca="1" si="14"/>
        <v>0</v>
      </c>
      <c r="AH49" s="159">
        <f t="shared" ca="1" si="15"/>
        <v>0</v>
      </c>
      <c r="AI49" s="155">
        <f t="shared" ca="1" si="16"/>
        <v>0</v>
      </c>
      <c r="AJ49" s="167">
        <f t="shared" ca="1" si="17"/>
        <v>0</v>
      </c>
      <c r="AK49" s="161">
        <f t="shared" ca="1" si="18"/>
        <v>0</v>
      </c>
      <c r="AL49" s="168">
        <f t="shared" ca="1" si="19"/>
        <v>0</v>
      </c>
      <c r="AM49" s="198" t="s">
        <v>360</v>
      </c>
      <c r="AN49" s="196" t="s">
        <v>642</v>
      </c>
    </row>
    <row r="50" spans="1:40" s="62" customFormat="1" ht="20.25" customHeight="1" x14ac:dyDescent="0.15">
      <c r="A50" s="198" t="s">
        <v>361</v>
      </c>
      <c r="B50" s="196" t="s">
        <v>557</v>
      </c>
      <c r="C50" s="187">
        <v>0</v>
      </c>
      <c r="D50" s="197">
        <f>生産者価格評価表!DR39</f>
        <v>0</v>
      </c>
      <c r="E50" s="154">
        <f t="shared" si="1"/>
        <v>0</v>
      </c>
      <c r="F50" s="193">
        <f ca="1">OFFSET(投入係数表!$C$114,0,ROW()-16)</f>
        <v>0</v>
      </c>
      <c r="G50" s="155">
        <f t="shared" ca="1" si="2"/>
        <v>0</v>
      </c>
      <c r="H50" s="292">
        <f ca="1">OFFSET(投入係数表!$C$109,0,ROW()-16)</f>
        <v>0</v>
      </c>
      <c r="I50" s="156">
        <f t="shared" ca="1" si="3"/>
        <v>0</v>
      </c>
      <c r="J50" s="394"/>
      <c r="K50" s="157">
        <v>0</v>
      </c>
      <c r="L50" s="158">
        <f>生産者価格評価表!DR39</f>
        <v>0</v>
      </c>
      <c r="M50" s="157">
        <f t="shared" si="4"/>
        <v>0</v>
      </c>
      <c r="N50" s="391"/>
      <c r="O50" s="159">
        <v>0</v>
      </c>
      <c r="P50" s="155">
        <f t="shared" ca="1" si="5"/>
        <v>0</v>
      </c>
      <c r="Q50" s="156">
        <f t="shared" ca="1" si="6"/>
        <v>0</v>
      </c>
      <c r="R50" s="160">
        <f>'雇用表(102部門）'!M41</f>
        <v>0</v>
      </c>
      <c r="S50" s="161">
        <f t="shared" si="7"/>
        <v>0</v>
      </c>
      <c r="T50" s="162">
        <f>'雇用表(102部門）'!N41</f>
        <v>0</v>
      </c>
      <c r="U50" s="163">
        <f t="shared" si="8"/>
        <v>0</v>
      </c>
      <c r="V50" s="157">
        <f t="shared" ca="1" si="9"/>
        <v>0</v>
      </c>
      <c r="W50" s="385"/>
      <c r="X50" s="388"/>
      <c r="Y50" s="211">
        <f>生産者価格評価表!DS39</f>
        <v>0</v>
      </c>
      <c r="Z50" s="157">
        <f t="shared" ca="1" si="20"/>
        <v>0</v>
      </c>
      <c r="AA50" s="164">
        <f>生産者価格評価表!DR39</f>
        <v>0</v>
      </c>
      <c r="AB50" s="207">
        <f t="shared" ca="1" si="10"/>
        <v>0</v>
      </c>
      <c r="AC50" s="213">
        <f ca="1"/>
        <v>0</v>
      </c>
      <c r="AD50" s="155">
        <f t="shared" ca="1" si="11"/>
        <v>0</v>
      </c>
      <c r="AE50" s="156">
        <f t="shared" ca="1" si="12"/>
        <v>0</v>
      </c>
      <c r="AF50" s="165">
        <f t="shared" ca="1" si="13"/>
        <v>0</v>
      </c>
      <c r="AG50" s="166">
        <f t="shared" ca="1" si="14"/>
        <v>0</v>
      </c>
      <c r="AH50" s="159">
        <f t="shared" ca="1" si="15"/>
        <v>0</v>
      </c>
      <c r="AI50" s="155">
        <f t="shared" ca="1" si="16"/>
        <v>0</v>
      </c>
      <c r="AJ50" s="167">
        <f t="shared" ca="1" si="17"/>
        <v>0</v>
      </c>
      <c r="AK50" s="161">
        <f t="shared" ca="1" si="18"/>
        <v>0</v>
      </c>
      <c r="AL50" s="168">
        <f t="shared" ca="1" si="19"/>
        <v>0</v>
      </c>
      <c r="AM50" s="198" t="s">
        <v>361</v>
      </c>
      <c r="AN50" s="196" t="s">
        <v>557</v>
      </c>
    </row>
    <row r="51" spans="1:40" s="62" customFormat="1" ht="20.25" customHeight="1" x14ac:dyDescent="0.15">
      <c r="A51" s="198" t="s">
        <v>362</v>
      </c>
      <c r="B51" s="196" t="s">
        <v>643</v>
      </c>
      <c r="C51" s="187">
        <v>0</v>
      </c>
      <c r="D51" s="197">
        <f>生産者価格評価表!DR40</f>
        <v>1</v>
      </c>
      <c r="E51" s="154">
        <f t="shared" si="1"/>
        <v>0</v>
      </c>
      <c r="F51" s="193">
        <f ca="1">OFFSET(投入係数表!$C$114,0,ROW()-16)</f>
        <v>0</v>
      </c>
      <c r="G51" s="155">
        <f t="shared" ca="1" si="2"/>
        <v>0</v>
      </c>
      <c r="H51" s="292">
        <f ca="1">OFFSET(投入係数表!$C$109,0,ROW()-16)</f>
        <v>0</v>
      </c>
      <c r="I51" s="156">
        <f t="shared" ca="1" si="3"/>
        <v>0</v>
      </c>
      <c r="J51" s="394"/>
      <c r="K51" s="157">
        <v>0</v>
      </c>
      <c r="L51" s="158">
        <f>生産者価格評価表!DR40</f>
        <v>1</v>
      </c>
      <c r="M51" s="207">
        <f t="shared" si="4"/>
        <v>0</v>
      </c>
      <c r="N51" s="391"/>
      <c r="O51" s="159">
        <v>0</v>
      </c>
      <c r="P51" s="155">
        <f t="shared" ca="1" si="5"/>
        <v>0</v>
      </c>
      <c r="Q51" s="156">
        <f t="shared" ca="1" si="6"/>
        <v>0</v>
      </c>
      <c r="R51" s="160">
        <f>'雇用表(102部門）'!M42</f>
        <v>0</v>
      </c>
      <c r="S51" s="161">
        <f t="shared" si="7"/>
        <v>0</v>
      </c>
      <c r="T51" s="162">
        <f>'雇用表(102部門）'!N42</f>
        <v>0</v>
      </c>
      <c r="U51" s="163">
        <f t="shared" si="8"/>
        <v>0</v>
      </c>
      <c r="V51" s="157">
        <f t="shared" ca="1" si="9"/>
        <v>0</v>
      </c>
      <c r="W51" s="385"/>
      <c r="X51" s="388"/>
      <c r="Y51" s="211">
        <f>生産者価格評価表!DS40</f>
        <v>-1.2211357109106097E-4</v>
      </c>
      <c r="Z51" s="157">
        <f t="shared" ca="1" si="20"/>
        <v>0</v>
      </c>
      <c r="AA51" s="164">
        <f>生産者価格評価表!DR40</f>
        <v>1</v>
      </c>
      <c r="AB51" s="207">
        <f t="shared" ca="1" si="10"/>
        <v>0</v>
      </c>
      <c r="AC51" s="213">
        <f ca="1"/>
        <v>0</v>
      </c>
      <c r="AD51" s="155">
        <f t="shared" ca="1" si="11"/>
        <v>0</v>
      </c>
      <c r="AE51" s="156">
        <f t="shared" ca="1" si="12"/>
        <v>0</v>
      </c>
      <c r="AF51" s="165">
        <f t="shared" ca="1" si="13"/>
        <v>0</v>
      </c>
      <c r="AG51" s="166">
        <f t="shared" ca="1" si="14"/>
        <v>0</v>
      </c>
      <c r="AH51" s="159">
        <f t="shared" ca="1" si="15"/>
        <v>0</v>
      </c>
      <c r="AI51" s="155">
        <f t="shared" ca="1" si="16"/>
        <v>0</v>
      </c>
      <c r="AJ51" s="167">
        <f t="shared" ca="1" si="17"/>
        <v>0</v>
      </c>
      <c r="AK51" s="161">
        <f t="shared" ca="1" si="18"/>
        <v>0</v>
      </c>
      <c r="AL51" s="168">
        <f t="shared" ca="1" si="19"/>
        <v>0</v>
      </c>
      <c r="AM51" s="198" t="s">
        <v>362</v>
      </c>
      <c r="AN51" s="196" t="s">
        <v>643</v>
      </c>
    </row>
    <row r="52" spans="1:40" ht="20.25" customHeight="1" x14ac:dyDescent="0.15">
      <c r="A52" s="198" t="s">
        <v>363</v>
      </c>
      <c r="B52" s="196" t="s">
        <v>559</v>
      </c>
      <c r="C52" s="187">
        <v>0</v>
      </c>
      <c r="D52" s="197">
        <f>生産者価格評価表!DR41</f>
        <v>0.13156986000000004</v>
      </c>
      <c r="E52" s="159">
        <f t="shared" si="1"/>
        <v>0</v>
      </c>
      <c r="F52" s="193">
        <f ca="1">OFFSET(投入係数表!$C$114,0,ROW()-16)</f>
        <v>0.18126629981572021</v>
      </c>
      <c r="G52" s="155">
        <f t="shared" ca="1" si="2"/>
        <v>0</v>
      </c>
      <c r="H52" s="292">
        <f ca="1">OFFSET(投入係数表!$C$109,0,ROW()-16)</f>
        <v>4.6800919791334397E-2</v>
      </c>
      <c r="I52" s="156">
        <f t="shared" ca="1" si="3"/>
        <v>0</v>
      </c>
      <c r="J52" s="394"/>
      <c r="K52" s="157">
        <v>0</v>
      </c>
      <c r="L52" s="158">
        <f>生産者価格評価表!DR41</f>
        <v>0.13156986000000004</v>
      </c>
      <c r="M52" s="207">
        <f t="shared" si="4"/>
        <v>0</v>
      </c>
      <c r="N52" s="391"/>
      <c r="O52" s="159">
        <v>0</v>
      </c>
      <c r="P52" s="155">
        <f t="shared" ca="1" si="5"/>
        <v>0</v>
      </c>
      <c r="Q52" s="156">
        <f t="shared" ca="1" si="6"/>
        <v>0</v>
      </c>
      <c r="R52" s="160">
        <f>'雇用表(102部門）'!M43</f>
        <v>8.4579049140427551E-3</v>
      </c>
      <c r="S52" s="161">
        <f t="shared" si="7"/>
        <v>0</v>
      </c>
      <c r="T52" s="162">
        <f>'雇用表(102部門）'!N43</f>
        <v>8.4579049140427551E-3</v>
      </c>
      <c r="U52" s="163">
        <f t="shared" si="8"/>
        <v>0</v>
      </c>
      <c r="V52" s="157">
        <f t="shared" ca="1" si="9"/>
        <v>0</v>
      </c>
      <c r="W52" s="385"/>
      <c r="X52" s="388"/>
      <c r="Y52" s="211">
        <f>生産者価格評価表!DS41</f>
        <v>0</v>
      </c>
      <c r="Z52" s="157">
        <f t="shared" ca="1" si="20"/>
        <v>0</v>
      </c>
      <c r="AA52" s="164">
        <f>生産者価格評価表!DR41</f>
        <v>0.13156986000000004</v>
      </c>
      <c r="AB52" s="207">
        <f t="shared" ca="1" si="10"/>
        <v>0</v>
      </c>
      <c r="AC52" s="213">
        <f ca="1"/>
        <v>0</v>
      </c>
      <c r="AD52" s="155">
        <f t="shared" ca="1" si="11"/>
        <v>0</v>
      </c>
      <c r="AE52" s="156">
        <f t="shared" ca="1" si="12"/>
        <v>0</v>
      </c>
      <c r="AF52" s="165">
        <f t="shared" ca="1" si="13"/>
        <v>0</v>
      </c>
      <c r="AG52" s="166">
        <f t="shared" ca="1" si="14"/>
        <v>0</v>
      </c>
      <c r="AH52" s="159">
        <f t="shared" ca="1" si="15"/>
        <v>0</v>
      </c>
      <c r="AI52" s="155">
        <f t="shared" ca="1" si="16"/>
        <v>0</v>
      </c>
      <c r="AJ52" s="167">
        <f t="shared" ca="1" si="17"/>
        <v>0</v>
      </c>
      <c r="AK52" s="161">
        <f t="shared" ca="1" si="18"/>
        <v>0</v>
      </c>
      <c r="AL52" s="168">
        <f t="shared" ca="1" si="19"/>
        <v>0</v>
      </c>
      <c r="AM52" s="198" t="s">
        <v>363</v>
      </c>
      <c r="AN52" s="196" t="s">
        <v>559</v>
      </c>
    </row>
    <row r="53" spans="1:40" ht="20.25" customHeight="1" x14ac:dyDescent="0.15">
      <c r="A53" s="198" t="s">
        <v>364</v>
      </c>
      <c r="B53" s="196" t="s">
        <v>644</v>
      </c>
      <c r="C53" s="187">
        <v>0</v>
      </c>
      <c r="D53" s="197">
        <f>生産者価格評価表!DR42</f>
        <v>0.13279980999999996</v>
      </c>
      <c r="E53" s="159">
        <f t="shared" si="1"/>
        <v>0</v>
      </c>
      <c r="F53" s="193">
        <f ca="1">OFFSET(投入係数表!$C$114,0,ROW()-16)</f>
        <v>0.38584711171649588</v>
      </c>
      <c r="G53" s="155">
        <f t="shared" ca="1" si="2"/>
        <v>0</v>
      </c>
      <c r="H53" s="292">
        <f ca="1">OFFSET(投入係数表!$C$109,0,ROW()-16)</f>
        <v>0.18009562420332337</v>
      </c>
      <c r="I53" s="156">
        <f t="shared" ca="1" si="3"/>
        <v>0</v>
      </c>
      <c r="J53" s="394"/>
      <c r="K53" s="157">
        <v>0</v>
      </c>
      <c r="L53" s="158">
        <f>生産者価格評価表!DR42</f>
        <v>0.13279980999999996</v>
      </c>
      <c r="M53" s="207">
        <f t="shared" si="4"/>
        <v>0</v>
      </c>
      <c r="N53" s="391"/>
      <c r="O53" s="159">
        <v>0</v>
      </c>
      <c r="P53" s="155">
        <f t="shared" ca="1" si="5"/>
        <v>0</v>
      </c>
      <c r="Q53" s="156">
        <f t="shared" ca="1" si="6"/>
        <v>0</v>
      </c>
      <c r="R53" s="160">
        <f>'雇用表(102部門）'!M44</f>
        <v>5.597690714275854E-2</v>
      </c>
      <c r="S53" s="161">
        <f t="shared" si="7"/>
        <v>0</v>
      </c>
      <c r="T53" s="162">
        <f>'雇用表(102部門）'!N44</f>
        <v>4.7233596925510289E-2</v>
      </c>
      <c r="U53" s="163">
        <f t="shared" si="8"/>
        <v>0</v>
      </c>
      <c r="V53" s="157">
        <f t="shared" ca="1" si="9"/>
        <v>0</v>
      </c>
      <c r="W53" s="385"/>
      <c r="X53" s="388"/>
      <c r="Y53" s="211">
        <f>生産者価格評価表!DS42</f>
        <v>1.1452529635310684E-7</v>
      </c>
      <c r="Z53" s="157">
        <f t="shared" ca="1" si="20"/>
        <v>0</v>
      </c>
      <c r="AA53" s="164">
        <f>生産者価格評価表!DR42</f>
        <v>0.13279980999999996</v>
      </c>
      <c r="AB53" s="207">
        <f t="shared" ca="1" si="10"/>
        <v>0</v>
      </c>
      <c r="AC53" s="213">
        <f ca="1"/>
        <v>0</v>
      </c>
      <c r="AD53" s="155">
        <f t="shared" ca="1" si="11"/>
        <v>0</v>
      </c>
      <c r="AE53" s="156">
        <f t="shared" ca="1" si="12"/>
        <v>0</v>
      </c>
      <c r="AF53" s="165">
        <f t="shared" ca="1" si="13"/>
        <v>0</v>
      </c>
      <c r="AG53" s="166">
        <f t="shared" ca="1" si="14"/>
        <v>0</v>
      </c>
      <c r="AH53" s="159">
        <f t="shared" ca="1" si="15"/>
        <v>0</v>
      </c>
      <c r="AI53" s="155">
        <f t="shared" ca="1" si="16"/>
        <v>0</v>
      </c>
      <c r="AJ53" s="167">
        <f t="shared" ca="1" si="17"/>
        <v>0</v>
      </c>
      <c r="AK53" s="161">
        <f t="shared" ca="1" si="18"/>
        <v>0</v>
      </c>
      <c r="AL53" s="168">
        <f t="shared" ca="1" si="19"/>
        <v>0</v>
      </c>
      <c r="AM53" s="198" t="s">
        <v>364</v>
      </c>
      <c r="AN53" s="196" t="s">
        <v>644</v>
      </c>
    </row>
    <row r="54" spans="1:40" ht="20.25" customHeight="1" x14ac:dyDescent="0.15">
      <c r="A54" s="198" t="s">
        <v>365</v>
      </c>
      <c r="B54" s="196" t="s">
        <v>560</v>
      </c>
      <c r="C54" s="187">
        <v>0</v>
      </c>
      <c r="D54" s="197">
        <f>生産者価格評価表!DR43</f>
        <v>3.3844160000000012E-2</v>
      </c>
      <c r="E54" s="159">
        <f t="shared" si="1"/>
        <v>0</v>
      </c>
      <c r="F54" s="193">
        <f ca="1">OFFSET(投入係数表!$C$114,0,ROW()-16)</f>
        <v>0.29389718480497229</v>
      </c>
      <c r="G54" s="155">
        <f t="shared" ca="1" si="2"/>
        <v>0</v>
      </c>
      <c r="H54" s="292">
        <f ca="1">OFFSET(投入係数表!$C$109,0,ROW()-16)</f>
        <v>7.7603177220362307E-2</v>
      </c>
      <c r="I54" s="156">
        <f t="shared" ca="1" si="3"/>
        <v>0</v>
      </c>
      <c r="J54" s="394"/>
      <c r="K54" s="157">
        <v>0</v>
      </c>
      <c r="L54" s="158">
        <f>生産者価格評価表!DR43</f>
        <v>3.3844160000000012E-2</v>
      </c>
      <c r="M54" s="207">
        <f t="shared" si="4"/>
        <v>0</v>
      </c>
      <c r="N54" s="391"/>
      <c r="O54" s="159">
        <v>0</v>
      </c>
      <c r="P54" s="155">
        <f t="shared" ca="1" si="5"/>
        <v>0</v>
      </c>
      <c r="Q54" s="156">
        <f t="shared" ca="1" si="6"/>
        <v>0</v>
      </c>
      <c r="R54" s="160">
        <f>'雇用表(102部門）'!M45</f>
        <v>8.7101144860315574E-2</v>
      </c>
      <c r="S54" s="161">
        <f t="shared" si="7"/>
        <v>0</v>
      </c>
      <c r="T54" s="162">
        <f>'雇用表(102部門）'!N45</f>
        <v>8.7101144860315574E-2</v>
      </c>
      <c r="U54" s="163">
        <f t="shared" si="8"/>
        <v>0</v>
      </c>
      <c r="V54" s="157">
        <f t="shared" ca="1" si="9"/>
        <v>0</v>
      </c>
      <c r="W54" s="385"/>
      <c r="X54" s="388"/>
      <c r="Y54" s="211">
        <f>生産者価格評価表!DS43</f>
        <v>5.9371393888383033E-4</v>
      </c>
      <c r="Z54" s="157">
        <f t="shared" ca="1" si="20"/>
        <v>0</v>
      </c>
      <c r="AA54" s="164">
        <f>生産者価格評価表!DR43</f>
        <v>3.3844160000000012E-2</v>
      </c>
      <c r="AB54" s="207">
        <f t="shared" ca="1" si="10"/>
        <v>0</v>
      </c>
      <c r="AC54" s="213">
        <f ca="1"/>
        <v>0</v>
      </c>
      <c r="AD54" s="155">
        <f t="shared" ca="1" si="11"/>
        <v>0</v>
      </c>
      <c r="AE54" s="156">
        <f t="shared" ca="1" si="12"/>
        <v>0</v>
      </c>
      <c r="AF54" s="165">
        <f t="shared" ca="1" si="13"/>
        <v>0</v>
      </c>
      <c r="AG54" s="166">
        <f t="shared" ca="1" si="14"/>
        <v>0</v>
      </c>
      <c r="AH54" s="159">
        <f t="shared" ca="1" si="15"/>
        <v>0</v>
      </c>
      <c r="AI54" s="155">
        <f t="shared" ca="1" si="16"/>
        <v>0</v>
      </c>
      <c r="AJ54" s="167">
        <f t="shared" ca="1" si="17"/>
        <v>0</v>
      </c>
      <c r="AK54" s="161">
        <f t="shared" ca="1" si="18"/>
        <v>0</v>
      </c>
      <c r="AL54" s="168">
        <f t="shared" ca="1" si="19"/>
        <v>0</v>
      </c>
      <c r="AM54" s="198" t="s">
        <v>365</v>
      </c>
      <c r="AN54" s="196" t="s">
        <v>560</v>
      </c>
    </row>
    <row r="55" spans="1:40" ht="20.25" customHeight="1" x14ac:dyDescent="0.15">
      <c r="A55" s="198" t="s">
        <v>366</v>
      </c>
      <c r="B55" s="196" t="s">
        <v>561</v>
      </c>
      <c r="C55" s="187">
        <v>0</v>
      </c>
      <c r="D55" s="197">
        <f>生産者価格評価表!DR44</f>
        <v>1</v>
      </c>
      <c r="E55" s="159">
        <f t="shared" si="1"/>
        <v>0</v>
      </c>
      <c r="F55" s="193">
        <f ca="1">OFFSET(投入係数表!$C$114,0,ROW()-16)</f>
        <v>0</v>
      </c>
      <c r="G55" s="155">
        <f t="shared" ca="1" si="2"/>
        <v>0</v>
      </c>
      <c r="H55" s="292">
        <f ca="1">OFFSET(投入係数表!$C$109,0,ROW()-16)</f>
        <v>0</v>
      </c>
      <c r="I55" s="156">
        <f t="shared" ca="1" si="3"/>
        <v>0</v>
      </c>
      <c r="J55" s="394"/>
      <c r="K55" s="157">
        <v>0</v>
      </c>
      <c r="L55" s="158">
        <f>生産者価格評価表!DR44</f>
        <v>1</v>
      </c>
      <c r="M55" s="207">
        <f t="shared" si="4"/>
        <v>0</v>
      </c>
      <c r="N55" s="391"/>
      <c r="O55" s="159">
        <v>0</v>
      </c>
      <c r="P55" s="155">
        <f t="shared" ca="1" si="5"/>
        <v>0</v>
      </c>
      <c r="Q55" s="156">
        <f t="shared" ca="1" si="6"/>
        <v>0</v>
      </c>
      <c r="R55" s="160">
        <f>'雇用表(102部門）'!M46</f>
        <v>0</v>
      </c>
      <c r="S55" s="161">
        <f t="shared" si="7"/>
        <v>0</v>
      </c>
      <c r="T55" s="162">
        <f>'雇用表(102部門）'!N46</f>
        <v>0</v>
      </c>
      <c r="U55" s="163">
        <f t="shared" si="8"/>
        <v>0</v>
      </c>
      <c r="V55" s="157">
        <f t="shared" ca="1" si="9"/>
        <v>0</v>
      </c>
      <c r="W55" s="385"/>
      <c r="X55" s="388"/>
      <c r="Y55" s="211">
        <f>生産者価格評価表!DS44</f>
        <v>-2.3476127585089578E-5</v>
      </c>
      <c r="Z55" s="157">
        <f t="shared" ca="1" si="20"/>
        <v>0</v>
      </c>
      <c r="AA55" s="164">
        <f>生産者価格評価表!DR44</f>
        <v>1</v>
      </c>
      <c r="AB55" s="207">
        <f t="shared" ca="1" si="10"/>
        <v>0</v>
      </c>
      <c r="AC55" s="213">
        <f ca="1"/>
        <v>0</v>
      </c>
      <c r="AD55" s="155">
        <f t="shared" ca="1" si="11"/>
        <v>0</v>
      </c>
      <c r="AE55" s="156">
        <f t="shared" ca="1" si="12"/>
        <v>0</v>
      </c>
      <c r="AF55" s="165">
        <f t="shared" ca="1" si="13"/>
        <v>0</v>
      </c>
      <c r="AG55" s="166">
        <f t="shared" ca="1" si="14"/>
        <v>0</v>
      </c>
      <c r="AH55" s="159">
        <f t="shared" ca="1" si="15"/>
        <v>0</v>
      </c>
      <c r="AI55" s="155">
        <f t="shared" ca="1" si="16"/>
        <v>0</v>
      </c>
      <c r="AJ55" s="167">
        <f t="shared" ca="1" si="17"/>
        <v>0</v>
      </c>
      <c r="AK55" s="161">
        <f t="shared" ca="1" si="18"/>
        <v>0</v>
      </c>
      <c r="AL55" s="168">
        <f t="shared" ca="1" si="19"/>
        <v>0</v>
      </c>
      <c r="AM55" s="198" t="s">
        <v>366</v>
      </c>
      <c r="AN55" s="196" t="s">
        <v>561</v>
      </c>
    </row>
    <row r="56" spans="1:40" ht="20.25" customHeight="1" x14ac:dyDescent="0.15">
      <c r="A56" s="198" t="s">
        <v>367</v>
      </c>
      <c r="B56" s="196" t="s">
        <v>562</v>
      </c>
      <c r="C56" s="187">
        <v>0</v>
      </c>
      <c r="D56" s="197">
        <f>生産者価格評価表!DR45</f>
        <v>6.1054509999999951E-2</v>
      </c>
      <c r="E56" s="159">
        <f t="shared" si="1"/>
        <v>0</v>
      </c>
      <c r="F56" s="193">
        <f ca="1">OFFSET(投入係数表!$C$114,0,ROW()-16)</f>
        <v>0.2352542882469762</v>
      </c>
      <c r="G56" s="155">
        <f t="shared" ca="1" si="2"/>
        <v>0</v>
      </c>
      <c r="H56" s="292">
        <f ca="1">OFFSET(投入係数表!$C$109,0,ROW()-16)</f>
        <v>0.1530558632183858</v>
      </c>
      <c r="I56" s="156">
        <f t="shared" ca="1" si="3"/>
        <v>0</v>
      </c>
      <c r="J56" s="394"/>
      <c r="K56" s="157">
        <v>0</v>
      </c>
      <c r="L56" s="158">
        <f>生産者価格評価表!DR45</f>
        <v>6.1054509999999951E-2</v>
      </c>
      <c r="M56" s="207">
        <f t="shared" si="4"/>
        <v>0</v>
      </c>
      <c r="N56" s="391"/>
      <c r="O56" s="159">
        <v>0</v>
      </c>
      <c r="P56" s="155">
        <f t="shared" ca="1" si="5"/>
        <v>0</v>
      </c>
      <c r="Q56" s="156">
        <f t="shared" ca="1" si="6"/>
        <v>0</v>
      </c>
      <c r="R56" s="160">
        <f>'雇用表(102部門）'!M47</f>
        <v>3.472465953993243E-2</v>
      </c>
      <c r="S56" s="161">
        <f t="shared" si="7"/>
        <v>0</v>
      </c>
      <c r="T56" s="162">
        <f>'雇用表(102部門）'!N47</f>
        <v>3.472465953993243E-2</v>
      </c>
      <c r="U56" s="163">
        <f t="shared" si="8"/>
        <v>0</v>
      </c>
      <c r="V56" s="157">
        <f t="shared" ca="1" si="9"/>
        <v>0</v>
      </c>
      <c r="W56" s="385"/>
      <c r="X56" s="388"/>
      <c r="Y56" s="211">
        <f>生産者価格評価表!DS45</f>
        <v>3.3892865509506004E-5</v>
      </c>
      <c r="Z56" s="157">
        <f t="shared" ca="1" si="20"/>
        <v>0</v>
      </c>
      <c r="AA56" s="164">
        <f>生産者価格評価表!DR45</f>
        <v>6.1054509999999951E-2</v>
      </c>
      <c r="AB56" s="207">
        <f t="shared" ca="1" si="10"/>
        <v>0</v>
      </c>
      <c r="AC56" s="213">
        <f ca="1"/>
        <v>0</v>
      </c>
      <c r="AD56" s="155">
        <f t="shared" ca="1" si="11"/>
        <v>0</v>
      </c>
      <c r="AE56" s="156">
        <f t="shared" ca="1" si="12"/>
        <v>0</v>
      </c>
      <c r="AF56" s="165">
        <f t="shared" ca="1" si="13"/>
        <v>0</v>
      </c>
      <c r="AG56" s="166">
        <f t="shared" ca="1" si="14"/>
        <v>0</v>
      </c>
      <c r="AH56" s="159">
        <f t="shared" ca="1" si="15"/>
        <v>0</v>
      </c>
      <c r="AI56" s="155">
        <f t="shared" ca="1" si="16"/>
        <v>0</v>
      </c>
      <c r="AJ56" s="167">
        <f t="shared" ca="1" si="17"/>
        <v>0</v>
      </c>
      <c r="AK56" s="161">
        <f t="shared" ca="1" si="18"/>
        <v>0</v>
      </c>
      <c r="AL56" s="168">
        <f t="shared" ca="1" si="19"/>
        <v>0</v>
      </c>
      <c r="AM56" s="198" t="s">
        <v>367</v>
      </c>
      <c r="AN56" s="196" t="s">
        <v>562</v>
      </c>
    </row>
    <row r="57" spans="1:40" ht="20.25" customHeight="1" x14ac:dyDescent="0.15">
      <c r="A57" s="198" t="s">
        <v>368</v>
      </c>
      <c r="B57" s="196" t="s">
        <v>563</v>
      </c>
      <c r="C57" s="187">
        <v>0</v>
      </c>
      <c r="D57" s="197">
        <f>生産者価格評価表!DR46</f>
        <v>0.18221925000000005</v>
      </c>
      <c r="E57" s="159">
        <f t="shared" si="1"/>
        <v>0</v>
      </c>
      <c r="F57" s="193">
        <f ca="1">OFFSET(投入係数表!$C$114,0,ROW()-16)</f>
        <v>0.38250868813969646</v>
      </c>
      <c r="G57" s="155">
        <f t="shared" ca="1" si="2"/>
        <v>0</v>
      </c>
      <c r="H57" s="292">
        <f ca="1">OFFSET(投入係数表!$C$109,0,ROW()-16)</f>
        <v>0.22920594692212695</v>
      </c>
      <c r="I57" s="156">
        <f t="shared" ca="1" si="3"/>
        <v>0</v>
      </c>
      <c r="J57" s="394"/>
      <c r="K57" s="157">
        <v>0</v>
      </c>
      <c r="L57" s="158">
        <f>生産者価格評価表!DR46</f>
        <v>0.18221925000000005</v>
      </c>
      <c r="M57" s="207">
        <f t="shared" si="4"/>
        <v>0</v>
      </c>
      <c r="N57" s="391"/>
      <c r="O57" s="159">
        <v>0</v>
      </c>
      <c r="P57" s="155">
        <f t="shared" ca="1" si="5"/>
        <v>0</v>
      </c>
      <c r="Q57" s="156">
        <f t="shared" ca="1" si="6"/>
        <v>0</v>
      </c>
      <c r="R57" s="160">
        <f>'雇用表(102部門）'!M48</f>
        <v>4.1914572337471534E-2</v>
      </c>
      <c r="S57" s="161">
        <f t="shared" si="7"/>
        <v>0</v>
      </c>
      <c r="T57" s="162">
        <f>'雇用表(102部門）'!N48</f>
        <v>3.8692120105787209E-2</v>
      </c>
      <c r="U57" s="163">
        <f t="shared" si="8"/>
        <v>0</v>
      </c>
      <c r="V57" s="157">
        <f t="shared" ca="1" si="9"/>
        <v>0</v>
      </c>
      <c r="W57" s="385"/>
      <c r="X57" s="388"/>
      <c r="Y57" s="211">
        <f>生産者価格評価表!DS46</f>
        <v>1.0134904414513459E-4</v>
      </c>
      <c r="Z57" s="157">
        <f t="shared" ca="1" si="20"/>
        <v>0</v>
      </c>
      <c r="AA57" s="164">
        <f>生産者価格評価表!DR46</f>
        <v>0.18221925000000005</v>
      </c>
      <c r="AB57" s="207">
        <f t="shared" ca="1" si="10"/>
        <v>0</v>
      </c>
      <c r="AC57" s="213">
        <f ca="1"/>
        <v>0</v>
      </c>
      <c r="AD57" s="155">
        <f t="shared" ca="1" si="11"/>
        <v>0</v>
      </c>
      <c r="AE57" s="156">
        <f t="shared" ca="1" si="12"/>
        <v>0</v>
      </c>
      <c r="AF57" s="165">
        <f t="shared" ca="1" si="13"/>
        <v>0</v>
      </c>
      <c r="AG57" s="166">
        <f t="shared" ca="1" si="14"/>
        <v>0</v>
      </c>
      <c r="AH57" s="159">
        <f t="shared" ca="1" si="15"/>
        <v>0</v>
      </c>
      <c r="AI57" s="155">
        <f t="shared" ca="1" si="16"/>
        <v>0</v>
      </c>
      <c r="AJ57" s="167">
        <f t="shared" ca="1" si="17"/>
        <v>0</v>
      </c>
      <c r="AK57" s="161">
        <f t="shared" ca="1" si="18"/>
        <v>0</v>
      </c>
      <c r="AL57" s="168">
        <f t="shared" ca="1" si="19"/>
        <v>0</v>
      </c>
      <c r="AM57" s="198" t="s">
        <v>368</v>
      </c>
      <c r="AN57" s="196" t="s">
        <v>563</v>
      </c>
    </row>
    <row r="58" spans="1:40" ht="20.25" customHeight="1" x14ac:dyDescent="0.15">
      <c r="A58" s="198" t="s">
        <v>369</v>
      </c>
      <c r="B58" s="196" t="s">
        <v>564</v>
      </c>
      <c r="C58" s="187">
        <v>0</v>
      </c>
      <c r="D58" s="197">
        <f>生産者価格評価表!DR47</f>
        <v>0.13941020999999998</v>
      </c>
      <c r="E58" s="159">
        <f t="shared" si="1"/>
        <v>0</v>
      </c>
      <c r="F58" s="193">
        <f ca="1">OFFSET(投入係数表!$C$114,0,ROW()-16)</f>
        <v>0.47757870179242295</v>
      </c>
      <c r="G58" s="155">
        <f t="shared" ca="1" si="2"/>
        <v>0</v>
      </c>
      <c r="H58" s="292">
        <f ca="1">OFFSET(投入係数表!$C$109,0,ROW()-16)</f>
        <v>0.32668119312654897</v>
      </c>
      <c r="I58" s="156">
        <f t="shared" ca="1" si="3"/>
        <v>0</v>
      </c>
      <c r="J58" s="394"/>
      <c r="K58" s="157">
        <v>0</v>
      </c>
      <c r="L58" s="158">
        <f>生産者価格評価表!DR47</f>
        <v>0.13941020999999998</v>
      </c>
      <c r="M58" s="207">
        <f t="shared" si="4"/>
        <v>0</v>
      </c>
      <c r="N58" s="391"/>
      <c r="O58" s="159">
        <v>0</v>
      </c>
      <c r="P58" s="155">
        <f t="shared" ca="1" si="5"/>
        <v>0</v>
      </c>
      <c r="Q58" s="156">
        <f t="shared" ca="1" si="6"/>
        <v>0</v>
      </c>
      <c r="R58" s="160">
        <f>'雇用表(102部門）'!M49</f>
        <v>6.3245306264603701E-2</v>
      </c>
      <c r="S58" s="161">
        <f t="shared" si="7"/>
        <v>0</v>
      </c>
      <c r="T58" s="162">
        <f>'雇用表(102部門）'!N49</f>
        <v>5.789064761353422E-2</v>
      </c>
      <c r="U58" s="163">
        <f t="shared" si="8"/>
        <v>0</v>
      </c>
      <c r="V58" s="157">
        <f t="shared" ca="1" si="9"/>
        <v>0</v>
      </c>
      <c r="W58" s="385"/>
      <c r="X58" s="388"/>
      <c r="Y58" s="211">
        <f>生産者価格評価表!DS47</f>
        <v>7.4401943088532347E-4</v>
      </c>
      <c r="Z58" s="157">
        <f t="shared" ca="1" si="20"/>
        <v>0</v>
      </c>
      <c r="AA58" s="164">
        <f>生産者価格評価表!DR47</f>
        <v>0.13941020999999998</v>
      </c>
      <c r="AB58" s="207">
        <f t="shared" ca="1" si="10"/>
        <v>0</v>
      </c>
      <c r="AC58" s="213">
        <f ca="1"/>
        <v>0</v>
      </c>
      <c r="AD58" s="155">
        <f t="shared" ca="1" si="11"/>
        <v>0</v>
      </c>
      <c r="AE58" s="156">
        <f t="shared" ca="1" si="12"/>
        <v>0</v>
      </c>
      <c r="AF58" s="165">
        <f t="shared" ca="1" si="13"/>
        <v>0</v>
      </c>
      <c r="AG58" s="166">
        <f t="shared" ca="1" si="14"/>
        <v>0</v>
      </c>
      <c r="AH58" s="159">
        <f t="shared" ca="1" si="15"/>
        <v>0</v>
      </c>
      <c r="AI58" s="155">
        <f t="shared" ca="1" si="16"/>
        <v>0</v>
      </c>
      <c r="AJ58" s="167">
        <f t="shared" ca="1" si="17"/>
        <v>0</v>
      </c>
      <c r="AK58" s="161">
        <f t="shared" ca="1" si="18"/>
        <v>0</v>
      </c>
      <c r="AL58" s="168">
        <f t="shared" ca="1" si="19"/>
        <v>0</v>
      </c>
      <c r="AM58" s="198" t="s">
        <v>369</v>
      </c>
      <c r="AN58" s="196" t="s">
        <v>564</v>
      </c>
    </row>
    <row r="59" spans="1:40" ht="20.25" customHeight="1" x14ac:dyDescent="0.15">
      <c r="A59" s="198" t="s">
        <v>370</v>
      </c>
      <c r="B59" s="196" t="s">
        <v>645</v>
      </c>
      <c r="C59" s="187">
        <v>0</v>
      </c>
      <c r="D59" s="197">
        <f>生産者価格評価表!DR48</f>
        <v>1.1513600000000013E-2</v>
      </c>
      <c r="E59" s="159">
        <f t="shared" si="1"/>
        <v>0</v>
      </c>
      <c r="F59" s="193">
        <f ca="1">OFFSET(投入係数表!$C$114,0,ROW()-16)</f>
        <v>0.44569003839950661</v>
      </c>
      <c r="G59" s="155">
        <f t="shared" ca="1" si="2"/>
        <v>0</v>
      </c>
      <c r="H59" s="292">
        <f ca="1">OFFSET(投入係数表!$C$109,0,ROW()-16)</f>
        <v>0.24787276522947926</v>
      </c>
      <c r="I59" s="156">
        <f t="shared" ca="1" si="3"/>
        <v>0</v>
      </c>
      <c r="J59" s="394"/>
      <c r="K59" s="157">
        <v>0</v>
      </c>
      <c r="L59" s="158">
        <f>生産者価格評価表!DR48</f>
        <v>1.1513600000000013E-2</v>
      </c>
      <c r="M59" s="207">
        <f t="shared" si="4"/>
        <v>0</v>
      </c>
      <c r="N59" s="391"/>
      <c r="O59" s="159">
        <v>0</v>
      </c>
      <c r="P59" s="155">
        <f t="shared" ca="1" si="5"/>
        <v>0</v>
      </c>
      <c r="Q59" s="156">
        <f t="shared" ca="1" si="6"/>
        <v>0</v>
      </c>
      <c r="R59" s="160">
        <f>'雇用表(102部門）'!M50</f>
        <v>3.5829749950440408E-2</v>
      </c>
      <c r="S59" s="161">
        <f t="shared" si="7"/>
        <v>0</v>
      </c>
      <c r="T59" s="162">
        <f>'雇用表(102部門）'!N50</f>
        <v>3.514448150876532E-2</v>
      </c>
      <c r="U59" s="163">
        <f t="shared" si="8"/>
        <v>0</v>
      </c>
      <c r="V59" s="157">
        <f t="shared" ca="1" si="9"/>
        <v>0</v>
      </c>
      <c r="W59" s="385"/>
      <c r="X59" s="388"/>
      <c r="Y59" s="211">
        <f>生産者価格評価表!DS48</f>
        <v>4.6871230470718457E-5</v>
      </c>
      <c r="Z59" s="157">
        <f t="shared" ca="1" si="20"/>
        <v>0</v>
      </c>
      <c r="AA59" s="164">
        <f>生産者価格評価表!DR48</f>
        <v>1.1513600000000013E-2</v>
      </c>
      <c r="AB59" s="207">
        <f t="shared" ca="1" si="10"/>
        <v>0</v>
      </c>
      <c r="AC59" s="213">
        <f ca="1"/>
        <v>0</v>
      </c>
      <c r="AD59" s="155">
        <f t="shared" ca="1" si="11"/>
        <v>0</v>
      </c>
      <c r="AE59" s="156">
        <f t="shared" ca="1" si="12"/>
        <v>0</v>
      </c>
      <c r="AF59" s="165">
        <f t="shared" ca="1" si="13"/>
        <v>0</v>
      </c>
      <c r="AG59" s="166">
        <f t="shared" ca="1" si="14"/>
        <v>0</v>
      </c>
      <c r="AH59" s="159">
        <f t="shared" ca="1" si="15"/>
        <v>0</v>
      </c>
      <c r="AI59" s="155">
        <f t="shared" ca="1" si="16"/>
        <v>0</v>
      </c>
      <c r="AJ59" s="167">
        <f t="shared" ca="1" si="17"/>
        <v>0</v>
      </c>
      <c r="AK59" s="161">
        <f t="shared" ca="1" si="18"/>
        <v>0</v>
      </c>
      <c r="AL59" s="168">
        <f t="shared" ca="1" si="19"/>
        <v>0</v>
      </c>
      <c r="AM59" s="198" t="s">
        <v>370</v>
      </c>
      <c r="AN59" s="196" t="s">
        <v>645</v>
      </c>
    </row>
    <row r="60" spans="1:40" ht="20.25" customHeight="1" x14ac:dyDescent="0.15">
      <c r="A60" s="198" t="s">
        <v>371</v>
      </c>
      <c r="B60" s="196" t="s">
        <v>646</v>
      </c>
      <c r="C60" s="187">
        <v>0</v>
      </c>
      <c r="D60" s="197">
        <f>生産者価格評価表!DR49</f>
        <v>0.11848572999999996</v>
      </c>
      <c r="E60" s="159">
        <f t="shared" si="1"/>
        <v>0</v>
      </c>
      <c r="F60" s="193">
        <f ca="1">OFFSET(投入係数表!$C$114,0,ROW()-16)</f>
        <v>0.4964052439867771</v>
      </c>
      <c r="G60" s="155">
        <f t="shared" ca="1" si="2"/>
        <v>0</v>
      </c>
      <c r="H60" s="292">
        <f ca="1">OFFSET(投入係数表!$C$109,0,ROW()-16)</f>
        <v>0.2419249221422124</v>
      </c>
      <c r="I60" s="156">
        <f t="shared" ca="1" si="3"/>
        <v>0</v>
      </c>
      <c r="J60" s="394"/>
      <c r="K60" s="157">
        <v>0</v>
      </c>
      <c r="L60" s="158">
        <f>生産者価格評価表!DR49</f>
        <v>0.11848572999999996</v>
      </c>
      <c r="M60" s="207">
        <f t="shared" si="4"/>
        <v>0</v>
      </c>
      <c r="N60" s="391"/>
      <c r="O60" s="159">
        <v>0</v>
      </c>
      <c r="P60" s="155">
        <f t="shared" ca="1" si="5"/>
        <v>0</v>
      </c>
      <c r="Q60" s="156">
        <f t="shared" ca="1" si="6"/>
        <v>0</v>
      </c>
      <c r="R60" s="160">
        <f>'雇用表(102部門）'!M51</f>
        <v>3.7306913396123027E-2</v>
      </c>
      <c r="S60" s="161">
        <f t="shared" si="7"/>
        <v>0</v>
      </c>
      <c r="T60" s="162">
        <f>'雇用表(102部門）'!N51</f>
        <v>3.5746319973380423E-2</v>
      </c>
      <c r="U60" s="163">
        <f t="shared" si="8"/>
        <v>0</v>
      </c>
      <c r="V60" s="157">
        <f t="shared" ca="1" si="9"/>
        <v>0</v>
      </c>
      <c r="W60" s="385"/>
      <c r="X60" s="388"/>
      <c r="Y60" s="211">
        <f>生産者価格評価表!DS49</f>
        <v>2.7524635765354339E-5</v>
      </c>
      <c r="Z60" s="157">
        <f t="shared" ca="1" si="20"/>
        <v>0</v>
      </c>
      <c r="AA60" s="164">
        <f>生産者価格評価表!DR49</f>
        <v>0.11848572999999996</v>
      </c>
      <c r="AB60" s="207">
        <f t="shared" ca="1" si="10"/>
        <v>0</v>
      </c>
      <c r="AC60" s="213">
        <f ca="1"/>
        <v>0</v>
      </c>
      <c r="AD60" s="155">
        <f t="shared" ca="1" si="11"/>
        <v>0</v>
      </c>
      <c r="AE60" s="156">
        <f t="shared" ca="1" si="12"/>
        <v>0</v>
      </c>
      <c r="AF60" s="165">
        <f t="shared" ca="1" si="13"/>
        <v>0</v>
      </c>
      <c r="AG60" s="166">
        <f t="shared" ca="1" si="14"/>
        <v>0</v>
      </c>
      <c r="AH60" s="159">
        <f t="shared" ca="1" si="15"/>
        <v>0</v>
      </c>
      <c r="AI60" s="155">
        <f t="shared" ca="1" si="16"/>
        <v>0</v>
      </c>
      <c r="AJ60" s="167">
        <f t="shared" ca="1" si="17"/>
        <v>0</v>
      </c>
      <c r="AK60" s="161">
        <f t="shared" ca="1" si="18"/>
        <v>0</v>
      </c>
      <c r="AL60" s="168">
        <f t="shared" ca="1" si="19"/>
        <v>0</v>
      </c>
      <c r="AM60" s="198" t="s">
        <v>371</v>
      </c>
      <c r="AN60" s="196" t="s">
        <v>646</v>
      </c>
    </row>
    <row r="61" spans="1:40" ht="20.25" customHeight="1" x14ac:dyDescent="0.15">
      <c r="A61" s="198" t="s">
        <v>372</v>
      </c>
      <c r="B61" s="196" t="s">
        <v>647</v>
      </c>
      <c r="C61" s="187">
        <v>0</v>
      </c>
      <c r="D61" s="197">
        <f>生産者価格評価表!DR50</f>
        <v>0.12372879999999997</v>
      </c>
      <c r="E61" s="159">
        <f t="shared" si="1"/>
        <v>0</v>
      </c>
      <c r="F61" s="193">
        <f ca="1">OFFSET(投入係数表!$C$114,0,ROW()-16)</f>
        <v>0.46404909550561729</v>
      </c>
      <c r="G61" s="155">
        <f t="shared" ca="1" si="2"/>
        <v>0</v>
      </c>
      <c r="H61" s="292">
        <f ca="1">OFFSET(投入係数表!$C$109,0,ROW()-16)</f>
        <v>0.22866678972311003</v>
      </c>
      <c r="I61" s="156">
        <f t="shared" ca="1" si="3"/>
        <v>0</v>
      </c>
      <c r="J61" s="394"/>
      <c r="K61" s="157">
        <v>0</v>
      </c>
      <c r="L61" s="158">
        <f>生産者価格評価表!DR50</f>
        <v>0.12372879999999997</v>
      </c>
      <c r="M61" s="207">
        <f t="shared" si="4"/>
        <v>0</v>
      </c>
      <c r="N61" s="391"/>
      <c r="O61" s="159">
        <v>0</v>
      </c>
      <c r="P61" s="155">
        <f t="shared" ca="1" si="5"/>
        <v>0</v>
      </c>
      <c r="Q61" s="156">
        <f t="shared" ca="1" si="6"/>
        <v>0</v>
      </c>
      <c r="R61" s="160">
        <f>'雇用表(102部門）'!M52</f>
        <v>2.9051713112207282E-2</v>
      </c>
      <c r="S61" s="161">
        <f t="shared" si="7"/>
        <v>0</v>
      </c>
      <c r="T61" s="162">
        <f>'雇用表(102部門）'!N52</f>
        <v>2.8850949241106663E-2</v>
      </c>
      <c r="U61" s="163">
        <f t="shared" si="8"/>
        <v>0</v>
      </c>
      <c r="V61" s="157">
        <f t="shared" ca="1" si="9"/>
        <v>0</v>
      </c>
      <c r="W61" s="385"/>
      <c r="X61" s="388"/>
      <c r="Y61" s="211">
        <f>生産者価格評価表!DS50</f>
        <v>3.5658931278472269E-4</v>
      </c>
      <c r="Z61" s="157">
        <f t="shared" ca="1" si="20"/>
        <v>0</v>
      </c>
      <c r="AA61" s="164">
        <f>生産者価格評価表!DR50</f>
        <v>0.12372879999999997</v>
      </c>
      <c r="AB61" s="207">
        <f t="shared" ca="1" si="10"/>
        <v>0</v>
      </c>
      <c r="AC61" s="213">
        <f ca="1"/>
        <v>0</v>
      </c>
      <c r="AD61" s="155">
        <f t="shared" ca="1" si="11"/>
        <v>0</v>
      </c>
      <c r="AE61" s="156">
        <f t="shared" ca="1" si="12"/>
        <v>0</v>
      </c>
      <c r="AF61" s="165">
        <f t="shared" ca="1" si="13"/>
        <v>0</v>
      </c>
      <c r="AG61" s="166">
        <f t="shared" ca="1" si="14"/>
        <v>0</v>
      </c>
      <c r="AH61" s="159">
        <f t="shared" ca="1" si="15"/>
        <v>0</v>
      </c>
      <c r="AI61" s="155">
        <f t="shared" ca="1" si="16"/>
        <v>0</v>
      </c>
      <c r="AJ61" s="167">
        <f t="shared" ca="1" si="17"/>
        <v>0</v>
      </c>
      <c r="AK61" s="161">
        <f t="shared" ca="1" si="18"/>
        <v>0</v>
      </c>
      <c r="AL61" s="168">
        <f t="shared" ca="1" si="19"/>
        <v>0</v>
      </c>
      <c r="AM61" s="198" t="s">
        <v>372</v>
      </c>
      <c r="AN61" s="196" t="s">
        <v>647</v>
      </c>
    </row>
    <row r="62" spans="1:40" ht="20.25" customHeight="1" x14ac:dyDescent="0.15">
      <c r="A62" s="198" t="s">
        <v>373</v>
      </c>
      <c r="B62" s="196" t="s">
        <v>568</v>
      </c>
      <c r="C62" s="187">
        <v>0</v>
      </c>
      <c r="D62" s="197">
        <f>生産者価格評価表!DR51</f>
        <v>0.10252733999999997</v>
      </c>
      <c r="E62" s="159">
        <f t="shared" si="1"/>
        <v>0</v>
      </c>
      <c r="F62" s="193">
        <f ca="1">OFFSET(投入係数表!$C$114,0,ROW()-16)</f>
        <v>0.41918168138550582</v>
      </c>
      <c r="G62" s="155">
        <f t="shared" ca="1" si="2"/>
        <v>0</v>
      </c>
      <c r="H62" s="292">
        <f ca="1">OFFSET(投入係数表!$C$109,0,ROW()-16)</f>
        <v>0.14393621398017326</v>
      </c>
      <c r="I62" s="156">
        <f t="shared" ca="1" si="3"/>
        <v>0</v>
      </c>
      <c r="J62" s="394"/>
      <c r="K62" s="157">
        <v>0</v>
      </c>
      <c r="L62" s="158">
        <f>生産者価格評価表!DR51</f>
        <v>0.10252733999999997</v>
      </c>
      <c r="M62" s="207">
        <f t="shared" si="4"/>
        <v>0</v>
      </c>
      <c r="N62" s="391"/>
      <c r="O62" s="159">
        <v>0</v>
      </c>
      <c r="P62" s="155">
        <f t="shared" ca="1" si="5"/>
        <v>0</v>
      </c>
      <c r="Q62" s="156">
        <f t="shared" ca="1" si="6"/>
        <v>0</v>
      </c>
      <c r="R62" s="160">
        <f>'雇用表(102部門）'!M53</f>
        <v>3.9732412067381664E-2</v>
      </c>
      <c r="S62" s="161">
        <f t="shared" si="7"/>
        <v>0</v>
      </c>
      <c r="T62" s="162">
        <f>'雇用表(102部門）'!N53</f>
        <v>3.9732412067381664E-2</v>
      </c>
      <c r="U62" s="163">
        <f t="shared" si="8"/>
        <v>0</v>
      </c>
      <c r="V62" s="157">
        <f t="shared" ca="1" si="9"/>
        <v>0</v>
      </c>
      <c r="W62" s="385"/>
      <c r="X62" s="388"/>
      <c r="Y62" s="211">
        <f>生産者価格評価表!DS51</f>
        <v>6.2135816398925407E-6</v>
      </c>
      <c r="Z62" s="157">
        <f t="shared" ca="1" si="20"/>
        <v>0</v>
      </c>
      <c r="AA62" s="164">
        <f>生産者価格評価表!DR51</f>
        <v>0.10252733999999997</v>
      </c>
      <c r="AB62" s="207">
        <f t="shared" ca="1" si="10"/>
        <v>0</v>
      </c>
      <c r="AC62" s="213">
        <f ca="1"/>
        <v>0</v>
      </c>
      <c r="AD62" s="155">
        <f t="shared" ca="1" si="11"/>
        <v>0</v>
      </c>
      <c r="AE62" s="156">
        <f t="shared" ca="1" si="12"/>
        <v>0</v>
      </c>
      <c r="AF62" s="165">
        <f t="shared" ca="1" si="13"/>
        <v>0</v>
      </c>
      <c r="AG62" s="166">
        <f t="shared" ca="1" si="14"/>
        <v>0</v>
      </c>
      <c r="AH62" s="159">
        <f t="shared" ca="1" si="15"/>
        <v>0</v>
      </c>
      <c r="AI62" s="155">
        <f t="shared" ca="1" si="16"/>
        <v>0</v>
      </c>
      <c r="AJ62" s="167">
        <f t="shared" ca="1" si="17"/>
        <v>0</v>
      </c>
      <c r="AK62" s="161">
        <f t="shared" ca="1" si="18"/>
        <v>0</v>
      </c>
      <c r="AL62" s="168">
        <f t="shared" ca="1" si="19"/>
        <v>0</v>
      </c>
      <c r="AM62" s="198" t="s">
        <v>373</v>
      </c>
      <c r="AN62" s="196" t="s">
        <v>568</v>
      </c>
    </row>
    <row r="63" spans="1:40" ht="20.25" customHeight="1" x14ac:dyDescent="0.15">
      <c r="A63" s="198" t="s">
        <v>374</v>
      </c>
      <c r="B63" s="196" t="s">
        <v>648</v>
      </c>
      <c r="C63" s="187">
        <v>0</v>
      </c>
      <c r="D63" s="197">
        <f>生産者価格評価表!DR52</f>
        <v>8.3897000000000554E-3</v>
      </c>
      <c r="E63" s="159">
        <f t="shared" si="1"/>
        <v>0</v>
      </c>
      <c r="F63" s="193">
        <f ca="1">OFFSET(投入係数表!$C$114,0,ROW()-16)</f>
        <v>0.3605363774265779</v>
      </c>
      <c r="G63" s="155">
        <f t="shared" ca="1" si="2"/>
        <v>0</v>
      </c>
      <c r="H63" s="292">
        <f ca="1">OFFSET(投入係数表!$C$109,0,ROW()-16)</f>
        <v>0.27355524900537798</v>
      </c>
      <c r="I63" s="156">
        <f t="shared" ca="1" si="3"/>
        <v>0</v>
      </c>
      <c r="J63" s="394"/>
      <c r="K63" s="157">
        <v>0</v>
      </c>
      <c r="L63" s="158">
        <f>生産者価格評価表!DR52</f>
        <v>8.3897000000000554E-3</v>
      </c>
      <c r="M63" s="207">
        <f t="shared" si="4"/>
        <v>0</v>
      </c>
      <c r="N63" s="391"/>
      <c r="O63" s="159">
        <v>0</v>
      </c>
      <c r="P63" s="155">
        <f t="shared" ca="1" si="5"/>
        <v>0</v>
      </c>
      <c r="Q63" s="156">
        <f t="shared" ca="1" si="6"/>
        <v>0</v>
      </c>
      <c r="R63" s="160">
        <f>'雇用表(102部門）'!M54</f>
        <v>3.1556758431795923E-2</v>
      </c>
      <c r="S63" s="161">
        <f t="shared" si="7"/>
        <v>0</v>
      </c>
      <c r="T63" s="162">
        <f>'雇用表(102部門）'!N54</f>
        <v>3.0900757712069415E-2</v>
      </c>
      <c r="U63" s="163">
        <f t="shared" si="8"/>
        <v>0</v>
      </c>
      <c r="V63" s="157">
        <f t="shared" ca="1" si="9"/>
        <v>0</v>
      </c>
      <c r="W63" s="385"/>
      <c r="X63" s="388"/>
      <c r="Y63" s="211">
        <f>生産者価格評価表!DS52</f>
        <v>4.9410731531892519E-4</v>
      </c>
      <c r="Z63" s="157">
        <f t="shared" ca="1" si="20"/>
        <v>0</v>
      </c>
      <c r="AA63" s="164">
        <f>生産者価格評価表!DR52</f>
        <v>8.3897000000000554E-3</v>
      </c>
      <c r="AB63" s="207">
        <f t="shared" ca="1" si="10"/>
        <v>0</v>
      </c>
      <c r="AC63" s="213">
        <f ca="1"/>
        <v>0</v>
      </c>
      <c r="AD63" s="155">
        <f t="shared" ca="1" si="11"/>
        <v>0</v>
      </c>
      <c r="AE63" s="156">
        <f t="shared" ca="1" si="12"/>
        <v>0</v>
      </c>
      <c r="AF63" s="165">
        <f t="shared" ca="1" si="13"/>
        <v>0</v>
      </c>
      <c r="AG63" s="166">
        <f t="shared" ca="1" si="14"/>
        <v>0</v>
      </c>
      <c r="AH63" s="159">
        <f t="shared" ca="1" si="15"/>
        <v>0</v>
      </c>
      <c r="AI63" s="155">
        <f t="shared" ca="1" si="16"/>
        <v>0</v>
      </c>
      <c r="AJ63" s="167">
        <f t="shared" ca="1" si="17"/>
        <v>0</v>
      </c>
      <c r="AK63" s="161">
        <f t="shared" ca="1" si="18"/>
        <v>0</v>
      </c>
      <c r="AL63" s="168">
        <f t="shared" ca="1" si="19"/>
        <v>0</v>
      </c>
      <c r="AM63" s="198" t="s">
        <v>374</v>
      </c>
      <c r="AN63" s="196" t="s">
        <v>648</v>
      </c>
    </row>
    <row r="64" spans="1:40" ht="20.25" customHeight="1" x14ac:dyDescent="0.15">
      <c r="A64" s="198" t="s">
        <v>375</v>
      </c>
      <c r="B64" s="196" t="s">
        <v>649</v>
      </c>
      <c r="C64" s="187">
        <v>0</v>
      </c>
      <c r="D64" s="197">
        <f>生産者価格評価表!DR53</f>
        <v>7.9907130000000048E-2</v>
      </c>
      <c r="E64" s="159">
        <f t="shared" si="1"/>
        <v>0</v>
      </c>
      <c r="F64" s="193">
        <f ca="1">OFFSET(投入係数表!$C$114,0,ROW()-16)</f>
        <v>0.38029041436392397</v>
      </c>
      <c r="G64" s="155">
        <f t="shared" ca="1" si="2"/>
        <v>0</v>
      </c>
      <c r="H64" s="292">
        <f ca="1">OFFSET(投入係数表!$C$109,0,ROW()-16)</f>
        <v>0.20965693209795389</v>
      </c>
      <c r="I64" s="156">
        <f t="shared" ca="1" si="3"/>
        <v>0</v>
      </c>
      <c r="J64" s="394"/>
      <c r="K64" s="157">
        <v>0</v>
      </c>
      <c r="L64" s="158">
        <f>生産者価格評価表!DR53</f>
        <v>7.9907130000000048E-2</v>
      </c>
      <c r="M64" s="207">
        <f t="shared" si="4"/>
        <v>0</v>
      </c>
      <c r="N64" s="391"/>
      <c r="O64" s="159">
        <v>0</v>
      </c>
      <c r="P64" s="155">
        <f t="shared" ca="1" si="5"/>
        <v>0</v>
      </c>
      <c r="Q64" s="156">
        <f t="shared" ca="1" si="6"/>
        <v>0</v>
      </c>
      <c r="R64" s="160">
        <f>'雇用表(102部門）'!M55</f>
        <v>6.2683462488453606E-2</v>
      </c>
      <c r="S64" s="161">
        <f t="shared" si="7"/>
        <v>0</v>
      </c>
      <c r="T64" s="162">
        <f>'雇用表(102部門）'!N55</f>
        <v>6.2198649539270845E-2</v>
      </c>
      <c r="U64" s="163">
        <f t="shared" si="8"/>
        <v>0</v>
      </c>
      <c r="V64" s="157">
        <f t="shared" ca="1" si="9"/>
        <v>0</v>
      </c>
      <c r="W64" s="385"/>
      <c r="X64" s="388"/>
      <c r="Y64" s="211">
        <f>生産者価格評価表!DS53</f>
        <v>3.1781159279811474E-5</v>
      </c>
      <c r="Z64" s="157">
        <f t="shared" ca="1" si="20"/>
        <v>0</v>
      </c>
      <c r="AA64" s="164">
        <f>生産者価格評価表!DR53</f>
        <v>7.9907130000000048E-2</v>
      </c>
      <c r="AB64" s="207">
        <f t="shared" ca="1" si="10"/>
        <v>0</v>
      </c>
      <c r="AC64" s="213">
        <f ca="1"/>
        <v>0</v>
      </c>
      <c r="AD64" s="155">
        <f t="shared" ca="1" si="11"/>
        <v>0</v>
      </c>
      <c r="AE64" s="156">
        <f t="shared" ca="1" si="12"/>
        <v>0</v>
      </c>
      <c r="AF64" s="165">
        <f t="shared" ca="1" si="13"/>
        <v>0</v>
      </c>
      <c r="AG64" s="166">
        <f t="shared" ca="1" si="14"/>
        <v>0</v>
      </c>
      <c r="AH64" s="159">
        <f t="shared" ca="1" si="15"/>
        <v>0</v>
      </c>
      <c r="AI64" s="155">
        <f t="shared" ca="1" si="16"/>
        <v>0</v>
      </c>
      <c r="AJ64" s="167">
        <f t="shared" ca="1" si="17"/>
        <v>0</v>
      </c>
      <c r="AK64" s="161">
        <f t="shared" ca="1" si="18"/>
        <v>0</v>
      </c>
      <c r="AL64" s="168">
        <f t="shared" ca="1" si="19"/>
        <v>0</v>
      </c>
      <c r="AM64" s="198" t="s">
        <v>375</v>
      </c>
      <c r="AN64" s="196" t="s">
        <v>649</v>
      </c>
    </row>
    <row r="65" spans="1:40" ht="20.25" customHeight="1" x14ac:dyDescent="0.15">
      <c r="A65" s="198" t="s">
        <v>376</v>
      </c>
      <c r="B65" s="196" t="s">
        <v>650</v>
      </c>
      <c r="C65" s="187">
        <v>0</v>
      </c>
      <c r="D65" s="197">
        <f>生産者価格評価表!DR54</f>
        <v>4.2922999999994715E-4</v>
      </c>
      <c r="E65" s="159">
        <f t="shared" si="1"/>
        <v>0</v>
      </c>
      <c r="F65" s="193">
        <f ca="1">OFFSET(投入係数表!$C$114,0,ROW()-16)</f>
        <v>0.33155422101895149</v>
      </c>
      <c r="G65" s="155">
        <f t="shared" ca="1" si="2"/>
        <v>0</v>
      </c>
      <c r="H65" s="292">
        <f ca="1">OFFSET(投入係数表!$C$109,0,ROW()-16)</f>
        <v>0.17369707112970711</v>
      </c>
      <c r="I65" s="156">
        <f t="shared" ca="1" si="3"/>
        <v>0</v>
      </c>
      <c r="J65" s="394"/>
      <c r="K65" s="157">
        <v>0</v>
      </c>
      <c r="L65" s="158">
        <f>生産者価格評価表!DR54</f>
        <v>4.2922999999994715E-4</v>
      </c>
      <c r="M65" s="207">
        <f t="shared" si="4"/>
        <v>0</v>
      </c>
      <c r="N65" s="391"/>
      <c r="O65" s="159">
        <v>0</v>
      </c>
      <c r="P65" s="155">
        <f t="shared" ca="1" si="5"/>
        <v>0</v>
      </c>
      <c r="Q65" s="156">
        <f t="shared" ca="1" si="6"/>
        <v>0</v>
      </c>
      <c r="R65" s="160">
        <f>'雇用表(102部門）'!M56</f>
        <v>5.4344080728525722E-2</v>
      </c>
      <c r="S65" s="161">
        <f t="shared" si="7"/>
        <v>0</v>
      </c>
      <c r="T65" s="162">
        <f>'雇用表(102部門）'!N56</f>
        <v>5.4344080728525722E-2</v>
      </c>
      <c r="U65" s="163">
        <f t="shared" si="8"/>
        <v>0</v>
      </c>
      <c r="V65" s="157">
        <f t="shared" ca="1" si="9"/>
        <v>0</v>
      </c>
      <c r="W65" s="385"/>
      <c r="X65" s="388"/>
      <c r="Y65" s="211">
        <f>生産者価格評価表!DS54</f>
        <v>8.6289002733465226E-3</v>
      </c>
      <c r="Z65" s="157">
        <f t="shared" ca="1" si="20"/>
        <v>0</v>
      </c>
      <c r="AA65" s="164">
        <f>生産者価格評価表!DR54</f>
        <v>4.2922999999994715E-4</v>
      </c>
      <c r="AB65" s="207">
        <f t="shared" ca="1" si="10"/>
        <v>0</v>
      </c>
      <c r="AC65" s="213">
        <f ca="1"/>
        <v>0</v>
      </c>
      <c r="AD65" s="155">
        <f t="shared" ca="1" si="11"/>
        <v>0</v>
      </c>
      <c r="AE65" s="156">
        <f t="shared" ca="1" si="12"/>
        <v>0</v>
      </c>
      <c r="AF65" s="165">
        <f t="shared" ca="1" si="13"/>
        <v>0</v>
      </c>
      <c r="AG65" s="166">
        <f t="shared" ca="1" si="14"/>
        <v>0</v>
      </c>
      <c r="AH65" s="159">
        <f t="shared" ca="1" si="15"/>
        <v>0</v>
      </c>
      <c r="AI65" s="155">
        <f t="shared" ca="1" si="16"/>
        <v>0</v>
      </c>
      <c r="AJ65" s="167">
        <f t="shared" ca="1" si="17"/>
        <v>0</v>
      </c>
      <c r="AK65" s="161">
        <f t="shared" ca="1" si="18"/>
        <v>0</v>
      </c>
      <c r="AL65" s="168">
        <f t="shared" ca="1" si="19"/>
        <v>0</v>
      </c>
      <c r="AM65" s="198" t="s">
        <v>376</v>
      </c>
      <c r="AN65" s="196" t="s">
        <v>650</v>
      </c>
    </row>
    <row r="66" spans="1:40" ht="20.25" customHeight="1" x14ac:dyDescent="0.15">
      <c r="A66" s="198" t="s">
        <v>377</v>
      </c>
      <c r="B66" s="196" t="s">
        <v>651</v>
      </c>
      <c r="C66" s="187">
        <v>0</v>
      </c>
      <c r="D66" s="197">
        <f>生産者価格評価表!DR55</f>
        <v>6.0879400000000139E-3</v>
      </c>
      <c r="E66" s="159">
        <f t="shared" si="1"/>
        <v>0</v>
      </c>
      <c r="F66" s="193">
        <f ca="1">OFFSET(投入係数表!$C$114,0,ROW()-16)</f>
        <v>0.41254459607804</v>
      </c>
      <c r="G66" s="155">
        <f t="shared" ca="1" si="2"/>
        <v>0</v>
      </c>
      <c r="H66" s="292">
        <f ca="1">OFFSET(投入係数表!$C$109,0,ROW()-16)</f>
        <v>0.21014295693827653</v>
      </c>
      <c r="I66" s="156">
        <f t="shared" ca="1" si="3"/>
        <v>0</v>
      </c>
      <c r="J66" s="394"/>
      <c r="K66" s="157">
        <v>0</v>
      </c>
      <c r="L66" s="158">
        <f>生産者価格評価表!DR55</f>
        <v>6.0879400000000139E-3</v>
      </c>
      <c r="M66" s="207">
        <f t="shared" si="4"/>
        <v>0</v>
      </c>
      <c r="N66" s="391"/>
      <c r="O66" s="159">
        <v>0</v>
      </c>
      <c r="P66" s="155">
        <f t="shared" ca="1" si="5"/>
        <v>0</v>
      </c>
      <c r="Q66" s="156">
        <f t="shared" ca="1" si="6"/>
        <v>0</v>
      </c>
      <c r="R66" s="160">
        <f>'雇用表(102部門）'!M57</f>
        <v>7.2975400429120305E-2</v>
      </c>
      <c r="S66" s="161">
        <f t="shared" si="7"/>
        <v>0</v>
      </c>
      <c r="T66" s="162">
        <f>'雇用表(102部門）'!N57</f>
        <v>7.2975400429120305E-2</v>
      </c>
      <c r="U66" s="163">
        <f t="shared" si="8"/>
        <v>0</v>
      </c>
      <c r="V66" s="157">
        <f t="shared" ca="1" si="9"/>
        <v>0</v>
      </c>
      <c r="W66" s="385"/>
      <c r="X66" s="388"/>
      <c r="Y66" s="211">
        <f>生産者価格評価表!DS55</f>
        <v>2.8904003365307914E-7</v>
      </c>
      <c r="Z66" s="157">
        <f t="shared" ca="1" si="20"/>
        <v>0</v>
      </c>
      <c r="AA66" s="164">
        <f>生産者価格評価表!DR55</f>
        <v>6.0879400000000139E-3</v>
      </c>
      <c r="AB66" s="207">
        <f t="shared" ca="1" si="10"/>
        <v>0</v>
      </c>
      <c r="AC66" s="213">
        <f ca="1"/>
        <v>0</v>
      </c>
      <c r="AD66" s="155">
        <f t="shared" ca="1" si="11"/>
        <v>0</v>
      </c>
      <c r="AE66" s="156">
        <f t="shared" ca="1" si="12"/>
        <v>0</v>
      </c>
      <c r="AF66" s="165">
        <f t="shared" ca="1" si="13"/>
        <v>0</v>
      </c>
      <c r="AG66" s="166">
        <f t="shared" ca="1" si="14"/>
        <v>0</v>
      </c>
      <c r="AH66" s="159">
        <f t="shared" ca="1" si="15"/>
        <v>0</v>
      </c>
      <c r="AI66" s="155">
        <f t="shared" ca="1" si="16"/>
        <v>0</v>
      </c>
      <c r="AJ66" s="167">
        <f t="shared" ca="1" si="17"/>
        <v>0</v>
      </c>
      <c r="AK66" s="161">
        <f t="shared" ca="1" si="18"/>
        <v>0</v>
      </c>
      <c r="AL66" s="168">
        <f t="shared" ca="1" si="19"/>
        <v>0</v>
      </c>
      <c r="AM66" s="198" t="s">
        <v>377</v>
      </c>
      <c r="AN66" s="196" t="s">
        <v>651</v>
      </c>
    </row>
    <row r="67" spans="1:40" ht="20.25" customHeight="1" x14ac:dyDescent="0.15">
      <c r="A67" s="198" t="s">
        <v>378</v>
      </c>
      <c r="B67" s="196" t="s">
        <v>652</v>
      </c>
      <c r="C67" s="187">
        <v>0</v>
      </c>
      <c r="D67" s="197">
        <f>生産者価格評価表!DR56</f>
        <v>6.9341000000000541E-4</v>
      </c>
      <c r="E67" s="159">
        <f t="shared" si="1"/>
        <v>0</v>
      </c>
      <c r="F67" s="193">
        <f ca="1">OFFSET(投入係数表!$C$114,0,ROW()-16)</f>
        <v>0.32273336731232671</v>
      </c>
      <c r="G67" s="155">
        <f t="shared" ca="1" si="2"/>
        <v>0</v>
      </c>
      <c r="H67" s="292">
        <f ca="1">OFFSET(投入係数表!$C$109,0,ROW()-16)</f>
        <v>0.13678859442401167</v>
      </c>
      <c r="I67" s="156">
        <f t="shared" ca="1" si="3"/>
        <v>0</v>
      </c>
      <c r="J67" s="394"/>
      <c r="K67" s="157">
        <v>0</v>
      </c>
      <c r="L67" s="158">
        <f>生産者価格評価表!DR56</f>
        <v>6.9341000000000541E-4</v>
      </c>
      <c r="M67" s="207">
        <f t="shared" si="4"/>
        <v>0</v>
      </c>
      <c r="N67" s="391"/>
      <c r="O67" s="159">
        <v>0</v>
      </c>
      <c r="P67" s="155">
        <f t="shared" ca="1" si="5"/>
        <v>0</v>
      </c>
      <c r="Q67" s="156">
        <f t="shared" ca="1" si="6"/>
        <v>0</v>
      </c>
      <c r="R67" s="160">
        <f>'雇用表(102部門）'!M58</f>
        <v>3.9780284961809145E-2</v>
      </c>
      <c r="S67" s="161">
        <f t="shared" si="7"/>
        <v>0</v>
      </c>
      <c r="T67" s="162">
        <f>'雇用表(102部門）'!N58</f>
        <v>3.9780284961809145E-2</v>
      </c>
      <c r="U67" s="163">
        <f t="shared" si="8"/>
        <v>0</v>
      </c>
      <c r="V67" s="157">
        <f t="shared" ca="1" si="9"/>
        <v>0</v>
      </c>
      <c r="W67" s="385"/>
      <c r="X67" s="388"/>
      <c r="Y67" s="211">
        <f>生産者価格評価表!DS56</f>
        <v>2.9636961366549556E-3</v>
      </c>
      <c r="Z67" s="157">
        <f t="shared" ca="1" si="20"/>
        <v>0</v>
      </c>
      <c r="AA67" s="164">
        <f>生産者価格評価表!DR56</f>
        <v>6.9341000000000541E-4</v>
      </c>
      <c r="AB67" s="207">
        <f t="shared" ca="1" si="10"/>
        <v>0</v>
      </c>
      <c r="AC67" s="213">
        <f ca="1"/>
        <v>0</v>
      </c>
      <c r="AD67" s="155">
        <f t="shared" ca="1" si="11"/>
        <v>0</v>
      </c>
      <c r="AE67" s="156">
        <f t="shared" ca="1" si="12"/>
        <v>0</v>
      </c>
      <c r="AF67" s="165">
        <f t="shared" ca="1" si="13"/>
        <v>0</v>
      </c>
      <c r="AG67" s="166">
        <f t="shared" ca="1" si="14"/>
        <v>0</v>
      </c>
      <c r="AH67" s="159">
        <f t="shared" ca="1" si="15"/>
        <v>0</v>
      </c>
      <c r="AI67" s="155">
        <f t="shared" ca="1" si="16"/>
        <v>0</v>
      </c>
      <c r="AJ67" s="167">
        <f t="shared" ca="1" si="17"/>
        <v>0</v>
      </c>
      <c r="AK67" s="161">
        <f t="shared" ca="1" si="18"/>
        <v>0</v>
      </c>
      <c r="AL67" s="168">
        <f t="shared" ca="1" si="19"/>
        <v>0</v>
      </c>
      <c r="AM67" s="198" t="s">
        <v>378</v>
      </c>
      <c r="AN67" s="196" t="s">
        <v>652</v>
      </c>
    </row>
    <row r="68" spans="1:40" ht="20.25" customHeight="1" x14ac:dyDescent="0.15">
      <c r="A68" s="198" t="s">
        <v>379</v>
      </c>
      <c r="B68" s="196" t="s">
        <v>573</v>
      </c>
      <c r="C68" s="187">
        <v>0</v>
      </c>
      <c r="D68" s="197">
        <f>生産者価格評価表!DR57</f>
        <v>9.4754999999999701E-3</v>
      </c>
      <c r="E68" s="159">
        <f t="shared" si="1"/>
        <v>0</v>
      </c>
      <c r="F68" s="193">
        <f ca="1">OFFSET(投入係数表!$C$114,0,ROW()-16)</f>
        <v>0.35584614537454412</v>
      </c>
      <c r="G68" s="155">
        <f t="shared" ca="1" si="2"/>
        <v>0</v>
      </c>
      <c r="H68" s="292">
        <f ca="1">OFFSET(投入係数表!$C$109,0,ROW()-16)</f>
        <v>0.21832608734931208</v>
      </c>
      <c r="I68" s="156">
        <f t="shared" ca="1" si="3"/>
        <v>0</v>
      </c>
      <c r="J68" s="394"/>
      <c r="K68" s="157">
        <v>0</v>
      </c>
      <c r="L68" s="158">
        <f>生産者価格評価表!DR57</f>
        <v>9.4754999999999701E-3</v>
      </c>
      <c r="M68" s="207">
        <f t="shared" si="4"/>
        <v>0</v>
      </c>
      <c r="N68" s="391"/>
      <c r="O68" s="159">
        <v>0</v>
      </c>
      <c r="P68" s="155">
        <f t="shared" ca="1" si="5"/>
        <v>0</v>
      </c>
      <c r="Q68" s="156">
        <f t="shared" ca="1" si="6"/>
        <v>0</v>
      </c>
      <c r="R68" s="160">
        <f>'雇用表(102部門）'!M59</f>
        <v>3.6609929163443758E-2</v>
      </c>
      <c r="S68" s="161">
        <f t="shared" si="7"/>
        <v>0</v>
      </c>
      <c r="T68" s="162">
        <f>'雇用表(102部門）'!N59</f>
        <v>3.6609929163443758E-2</v>
      </c>
      <c r="U68" s="163">
        <f t="shared" si="8"/>
        <v>0</v>
      </c>
      <c r="V68" s="157">
        <f t="shared" ca="1" si="9"/>
        <v>0</v>
      </c>
      <c r="W68" s="385"/>
      <c r="X68" s="388"/>
      <c r="Y68" s="211">
        <f>生産者価格評価表!DS57</f>
        <v>9.6768242643595452E-3</v>
      </c>
      <c r="Z68" s="157">
        <f t="shared" ca="1" si="20"/>
        <v>0</v>
      </c>
      <c r="AA68" s="164">
        <f>生産者価格評価表!DR57</f>
        <v>9.4754999999999701E-3</v>
      </c>
      <c r="AB68" s="207">
        <f t="shared" ca="1" si="10"/>
        <v>0</v>
      </c>
      <c r="AC68" s="213">
        <f ca="1"/>
        <v>0</v>
      </c>
      <c r="AD68" s="155">
        <f t="shared" ca="1" si="11"/>
        <v>0</v>
      </c>
      <c r="AE68" s="156">
        <f t="shared" ca="1" si="12"/>
        <v>0</v>
      </c>
      <c r="AF68" s="165">
        <f t="shared" ca="1" si="13"/>
        <v>0</v>
      </c>
      <c r="AG68" s="166">
        <f t="shared" ca="1" si="14"/>
        <v>0</v>
      </c>
      <c r="AH68" s="159">
        <f t="shared" ca="1" si="15"/>
        <v>0</v>
      </c>
      <c r="AI68" s="155">
        <f t="shared" ca="1" si="16"/>
        <v>0</v>
      </c>
      <c r="AJ68" s="167">
        <f t="shared" ca="1" si="17"/>
        <v>0</v>
      </c>
      <c r="AK68" s="161">
        <f t="shared" ca="1" si="18"/>
        <v>0</v>
      </c>
      <c r="AL68" s="168">
        <f t="shared" ca="1" si="19"/>
        <v>0</v>
      </c>
      <c r="AM68" s="198" t="s">
        <v>379</v>
      </c>
      <c r="AN68" s="196" t="s">
        <v>573</v>
      </c>
    </row>
    <row r="69" spans="1:40" ht="20.25" customHeight="1" x14ac:dyDescent="0.15">
      <c r="A69" s="198" t="s">
        <v>380</v>
      </c>
      <c r="B69" s="196" t="s">
        <v>574</v>
      </c>
      <c r="C69" s="187">
        <v>0</v>
      </c>
      <c r="D69" s="197">
        <f>生産者価格評価表!DR58</f>
        <v>0.13819786000000001</v>
      </c>
      <c r="E69" s="159">
        <f t="shared" si="1"/>
        <v>0</v>
      </c>
      <c r="F69" s="193">
        <f ca="1">OFFSET(投入係数表!$C$114,0,ROW()-16)</f>
        <v>0.31571306101305729</v>
      </c>
      <c r="G69" s="155">
        <f t="shared" ca="1" si="2"/>
        <v>0</v>
      </c>
      <c r="H69" s="292">
        <f ca="1">OFFSET(投入係数表!$C$109,0,ROW()-16)</f>
        <v>0.18528680872720077</v>
      </c>
      <c r="I69" s="156">
        <f t="shared" ca="1" si="3"/>
        <v>0</v>
      </c>
      <c r="J69" s="394"/>
      <c r="K69" s="157">
        <v>0</v>
      </c>
      <c r="L69" s="158">
        <f>生産者価格評価表!DR58</f>
        <v>0.13819786000000001</v>
      </c>
      <c r="M69" s="207">
        <f t="shared" si="4"/>
        <v>0</v>
      </c>
      <c r="N69" s="391"/>
      <c r="O69" s="159">
        <v>0</v>
      </c>
      <c r="P69" s="155">
        <f t="shared" ca="1" si="5"/>
        <v>0</v>
      </c>
      <c r="Q69" s="156">
        <f t="shared" ca="1" si="6"/>
        <v>0</v>
      </c>
      <c r="R69" s="160">
        <f>'雇用表(102部門）'!M60</f>
        <v>5.6344911640475032E-2</v>
      </c>
      <c r="S69" s="161">
        <f t="shared" si="7"/>
        <v>0</v>
      </c>
      <c r="T69" s="162">
        <f>'雇用表(102部門）'!N60</f>
        <v>5.6344911640475032E-2</v>
      </c>
      <c r="U69" s="163">
        <f t="shared" si="8"/>
        <v>0</v>
      </c>
      <c r="V69" s="157">
        <f t="shared" ca="1" si="9"/>
        <v>0</v>
      </c>
      <c r="W69" s="385"/>
      <c r="X69" s="388"/>
      <c r="Y69" s="211">
        <f>生産者価格評価表!DS58</f>
        <v>2.0947253224883246E-3</v>
      </c>
      <c r="Z69" s="157">
        <f t="shared" ca="1" si="20"/>
        <v>0</v>
      </c>
      <c r="AA69" s="164">
        <f>生産者価格評価表!DR58</f>
        <v>0.13819786000000001</v>
      </c>
      <c r="AB69" s="207">
        <f t="shared" ca="1" si="10"/>
        <v>0</v>
      </c>
      <c r="AC69" s="213">
        <f ca="1"/>
        <v>0</v>
      </c>
      <c r="AD69" s="155">
        <f t="shared" ca="1" si="11"/>
        <v>0</v>
      </c>
      <c r="AE69" s="156">
        <f t="shared" ca="1" si="12"/>
        <v>0</v>
      </c>
      <c r="AF69" s="165">
        <f t="shared" ca="1" si="13"/>
        <v>0</v>
      </c>
      <c r="AG69" s="166">
        <f t="shared" ca="1" si="14"/>
        <v>0</v>
      </c>
      <c r="AH69" s="159">
        <f t="shared" ca="1" si="15"/>
        <v>0</v>
      </c>
      <c r="AI69" s="155">
        <f t="shared" ca="1" si="16"/>
        <v>0</v>
      </c>
      <c r="AJ69" s="167">
        <f t="shared" ca="1" si="17"/>
        <v>0</v>
      </c>
      <c r="AK69" s="161">
        <f t="shared" ca="1" si="18"/>
        <v>0</v>
      </c>
      <c r="AL69" s="168">
        <f t="shared" ca="1" si="19"/>
        <v>0</v>
      </c>
      <c r="AM69" s="198" t="s">
        <v>380</v>
      </c>
      <c r="AN69" s="196" t="s">
        <v>574</v>
      </c>
    </row>
    <row r="70" spans="1:40" ht="20.25" customHeight="1" x14ac:dyDescent="0.15">
      <c r="A70" s="198" t="s">
        <v>381</v>
      </c>
      <c r="B70" s="196" t="s">
        <v>653</v>
      </c>
      <c r="C70" s="187">
        <v>0</v>
      </c>
      <c r="D70" s="197">
        <f>生産者価格評価表!DR59</f>
        <v>0.13753952000000003</v>
      </c>
      <c r="E70" s="159">
        <f t="shared" si="1"/>
        <v>0</v>
      </c>
      <c r="F70" s="193">
        <f ca="1">OFFSET(投入係数表!$C$114,0,ROW()-16)</f>
        <v>0.18734846922439335</v>
      </c>
      <c r="G70" s="155">
        <f t="shared" ca="1" si="2"/>
        <v>0</v>
      </c>
      <c r="H70" s="292">
        <f ca="1">OFFSET(投入係数表!$C$109,0,ROW()-16)</f>
        <v>8.2014827949687855E-2</v>
      </c>
      <c r="I70" s="156">
        <f t="shared" ca="1" si="3"/>
        <v>0</v>
      </c>
      <c r="J70" s="394"/>
      <c r="K70" s="157">
        <v>0</v>
      </c>
      <c r="L70" s="158">
        <f>生産者価格評価表!DR59</f>
        <v>0.13753952000000003</v>
      </c>
      <c r="M70" s="207">
        <f t="shared" si="4"/>
        <v>0</v>
      </c>
      <c r="N70" s="391"/>
      <c r="O70" s="159">
        <v>0</v>
      </c>
      <c r="P70" s="155">
        <f t="shared" ca="1" si="5"/>
        <v>0</v>
      </c>
      <c r="Q70" s="156">
        <f t="shared" ca="1" si="6"/>
        <v>0</v>
      </c>
      <c r="R70" s="160">
        <f>'雇用表(102部門）'!M61</f>
        <v>9.9616488924370011E-3</v>
      </c>
      <c r="S70" s="161">
        <f t="shared" si="7"/>
        <v>0</v>
      </c>
      <c r="T70" s="162">
        <f>'雇用表(102部門）'!N61</f>
        <v>9.8948434294679859E-3</v>
      </c>
      <c r="U70" s="163">
        <f t="shared" si="8"/>
        <v>0</v>
      </c>
      <c r="V70" s="157">
        <f t="shared" ca="1" si="9"/>
        <v>0</v>
      </c>
      <c r="W70" s="385"/>
      <c r="X70" s="388"/>
      <c r="Y70" s="211">
        <f>生産者価格評価表!DS59</f>
        <v>2.0286659239721973E-2</v>
      </c>
      <c r="Z70" s="157">
        <f t="shared" ca="1" si="20"/>
        <v>0</v>
      </c>
      <c r="AA70" s="164">
        <f>生産者価格評価表!DR59</f>
        <v>0.13753952000000003</v>
      </c>
      <c r="AB70" s="207">
        <f t="shared" ca="1" si="10"/>
        <v>0</v>
      </c>
      <c r="AC70" s="213">
        <f ca="1"/>
        <v>0</v>
      </c>
      <c r="AD70" s="155">
        <f t="shared" ca="1" si="11"/>
        <v>0</v>
      </c>
      <c r="AE70" s="156">
        <f t="shared" ca="1" si="12"/>
        <v>0</v>
      </c>
      <c r="AF70" s="165">
        <f t="shared" ca="1" si="13"/>
        <v>0</v>
      </c>
      <c r="AG70" s="166">
        <f t="shared" ca="1" si="14"/>
        <v>0</v>
      </c>
      <c r="AH70" s="159">
        <f t="shared" ca="1" si="15"/>
        <v>0</v>
      </c>
      <c r="AI70" s="155">
        <f t="shared" ca="1" si="16"/>
        <v>0</v>
      </c>
      <c r="AJ70" s="167">
        <f t="shared" ca="1" si="17"/>
        <v>0</v>
      </c>
      <c r="AK70" s="161">
        <f t="shared" ca="1" si="18"/>
        <v>0</v>
      </c>
      <c r="AL70" s="168">
        <f t="shared" ca="1" si="19"/>
        <v>0</v>
      </c>
      <c r="AM70" s="198" t="s">
        <v>381</v>
      </c>
      <c r="AN70" s="196" t="s">
        <v>653</v>
      </c>
    </row>
    <row r="71" spans="1:40" ht="20.25" customHeight="1" x14ac:dyDescent="0.15">
      <c r="A71" s="198" t="s">
        <v>382</v>
      </c>
      <c r="B71" s="196" t="s">
        <v>575</v>
      </c>
      <c r="C71" s="187">
        <v>0</v>
      </c>
      <c r="D71" s="197">
        <f>生産者価格評価表!DR60</f>
        <v>0.19142561999999996</v>
      </c>
      <c r="E71" s="159">
        <f t="shared" si="1"/>
        <v>0</v>
      </c>
      <c r="F71" s="193">
        <f ca="1">OFFSET(投入係数表!$C$114,0,ROW()-16)</f>
        <v>0.32282973333063514</v>
      </c>
      <c r="G71" s="155">
        <f t="shared" ca="1" si="2"/>
        <v>0</v>
      </c>
      <c r="H71" s="292">
        <f ca="1">OFFSET(投入係数表!$C$109,0,ROW()-16)</f>
        <v>0.16881363433703442</v>
      </c>
      <c r="I71" s="156">
        <f t="shared" ca="1" si="3"/>
        <v>0</v>
      </c>
      <c r="J71" s="394"/>
      <c r="K71" s="157">
        <v>0</v>
      </c>
      <c r="L71" s="158">
        <f>生産者価格評価表!DR60</f>
        <v>0.19142561999999996</v>
      </c>
      <c r="M71" s="207">
        <f t="shared" si="4"/>
        <v>0</v>
      </c>
      <c r="N71" s="391"/>
      <c r="O71" s="159">
        <v>0</v>
      </c>
      <c r="P71" s="155">
        <f t="shared" ca="1" si="5"/>
        <v>0</v>
      </c>
      <c r="Q71" s="156">
        <f t="shared" ca="1" si="6"/>
        <v>0</v>
      </c>
      <c r="R71" s="160">
        <f>'雇用表(102部門）'!M62</f>
        <v>3.7730996274553709E-2</v>
      </c>
      <c r="S71" s="161">
        <f t="shared" si="7"/>
        <v>0</v>
      </c>
      <c r="T71" s="162">
        <f>'雇用表(102部門）'!N62</f>
        <v>3.1921206190755648E-2</v>
      </c>
      <c r="U71" s="163">
        <f t="shared" si="8"/>
        <v>0</v>
      </c>
      <c r="V71" s="157">
        <f t="shared" ca="1" si="9"/>
        <v>0</v>
      </c>
      <c r="W71" s="385"/>
      <c r="X71" s="388"/>
      <c r="Y71" s="211">
        <f>生産者価格評価表!DS60</f>
        <v>4.2625614127342566E-5</v>
      </c>
      <c r="Z71" s="157">
        <f t="shared" ca="1" si="20"/>
        <v>0</v>
      </c>
      <c r="AA71" s="164">
        <f>生産者価格評価表!DR60</f>
        <v>0.19142561999999996</v>
      </c>
      <c r="AB71" s="207">
        <f t="shared" ca="1" si="10"/>
        <v>0</v>
      </c>
      <c r="AC71" s="213">
        <f ca="1"/>
        <v>0</v>
      </c>
      <c r="AD71" s="155">
        <f t="shared" ca="1" si="11"/>
        <v>0</v>
      </c>
      <c r="AE71" s="156">
        <f t="shared" ca="1" si="12"/>
        <v>0</v>
      </c>
      <c r="AF71" s="165">
        <f t="shared" ca="1" si="13"/>
        <v>0</v>
      </c>
      <c r="AG71" s="166">
        <f t="shared" ca="1" si="14"/>
        <v>0</v>
      </c>
      <c r="AH71" s="159">
        <f t="shared" ca="1" si="15"/>
        <v>0</v>
      </c>
      <c r="AI71" s="155">
        <f t="shared" ca="1" si="16"/>
        <v>0</v>
      </c>
      <c r="AJ71" s="167">
        <f t="shared" ca="1" si="17"/>
        <v>0</v>
      </c>
      <c r="AK71" s="161">
        <f t="shared" ca="1" si="18"/>
        <v>0</v>
      </c>
      <c r="AL71" s="168">
        <f t="shared" ca="1" si="19"/>
        <v>0</v>
      </c>
      <c r="AM71" s="198" t="s">
        <v>382</v>
      </c>
      <c r="AN71" s="196" t="s">
        <v>575</v>
      </c>
    </row>
    <row r="72" spans="1:40" ht="20.25" customHeight="1" x14ac:dyDescent="0.15">
      <c r="A72" s="198" t="s">
        <v>383</v>
      </c>
      <c r="B72" s="196" t="s">
        <v>576</v>
      </c>
      <c r="C72" s="187">
        <v>0</v>
      </c>
      <c r="D72" s="197">
        <f>生産者価格評価表!DR61</f>
        <v>2.5581300000000473E-3</v>
      </c>
      <c r="E72" s="159">
        <f t="shared" si="1"/>
        <v>0</v>
      </c>
      <c r="F72" s="193">
        <f ca="1">OFFSET(投入係数表!$C$114,0,ROW()-16)</f>
        <v>0.33260229433777067</v>
      </c>
      <c r="G72" s="155">
        <f t="shared" ca="1" si="2"/>
        <v>0</v>
      </c>
      <c r="H72" s="292">
        <f ca="1">OFFSET(投入係数表!$C$109,0,ROW()-16)</f>
        <v>0.21384086865836452</v>
      </c>
      <c r="I72" s="156">
        <f t="shared" ca="1" si="3"/>
        <v>0</v>
      </c>
      <c r="J72" s="394"/>
      <c r="K72" s="157">
        <v>0</v>
      </c>
      <c r="L72" s="158">
        <f>生産者価格評価表!DR61</f>
        <v>2.5581300000000473E-3</v>
      </c>
      <c r="M72" s="207">
        <f t="shared" si="4"/>
        <v>0</v>
      </c>
      <c r="N72" s="391"/>
      <c r="O72" s="159">
        <v>0</v>
      </c>
      <c r="P72" s="155">
        <f t="shared" ca="1" si="5"/>
        <v>0</v>
      </c>
      <c r="Q72" s="156">
        <f t="shared" ca="1" si="6"/>
        <v>0</v>
      </c>
      <c r="R72" s="160">
        <f>'雇用表(102部門）'!M63</f>
        <v>0.26194711980860069</v>
      </c>
      <c r="S72" s="161">
        <f t="shared" si="7"/>
        <v>0</v>
      </c>
      <c r="T72" s="162">
        <f>'雇用表(102部門）'!N63</f>
        <v>0.26194711980860069</v>
      </c>
      <c r="U72" s="163">
        <f t="shared" si="8"/>
        <v>0</v>
      </c>
      <c r="V72" s="157">
        <f t="shared" ca="1" si="9"/>
        <v>0</v>
      </c>
      <c r="W72" s="385"/>
      <c r="X72" s="388"/>
      <c r="Y72" s="211">
        <f>生産者価格評価表!DS61</f>
        <v>5.1261055197461417E-4</v>
      </c>
      <c r="Z72" s="157">
        <f t="shared" ca="1" si="20"/>
        <v>0</v>
      </c>
      <c r="AA72" s="164">
        <f>生産者価格評価表!DR61</f>
        <v>2.5581300000000473E-3</v>
      </c>
      <c r="AB72" s="207">
        <f t="shared" ca="1" si="10"/>
        <v>0</v>
      </c>
      <c r="AC72" s="213">
        <f ca="1"/>
        <v>0</v>
      </c>
      <c r="AD72" s="155">
        <f t="shared" ca="1" si="11"/>
        <v>0</v>
      </c>
      <c r="AE72" s="156">
        <f t="shared" ca="1" si="12"/>
        <v>0</v>
      </c>
      <c r="AF72" s="165">
        <f t="shared" ca="1" si="13"/>
        <v>0</v>
      </c>
      <c r="AG72" s="166">
        <f t="shared" ca="1" si="14"/>
        <v>0</v>
      </c>
      <c r="AH72" s="159">
        <f t="shared" ca="1" si="15"/>
        <v>0</v>
      </c>
      <c r="AI72" s="155">
        <f t="shared" ca="1" si="16"/>
        <v>0</v>
      </c>
      <c r="AJ72" s="167">
        <f t="shared" ca="1" si="17"/>
        <v>0</v>
      </c>
      <c r="AK72" s="161">
        <f t="shared" ca="1" si="18"/>
        <v>0</v>
      </c>
      <c r="AL72" s="168">
        <f t="shared" ca="1" si="19"/>
        <v>0</v>
      </c>
      <c r="AM72" s="198" t="s">
        <v>383</v>
      </c>
      <c r="AN72" s="196" t="s">
        <v>576</v>
      </c>
    </row>
    <row r="73" spans="1:40" ht="20.25" customHeight="1" x14ac:dyDescent="0.15">
      <c r="A73" s="198" t="s">
        <v>384</v>
      </c>
      <c r="B73" s="196" t="s">
        <v>577</v>
      </c>
      <c r="C73" s="187">
        <v>0</v>
      </c>
      <c r="D73" s="197">
        <f>生産者価格評価表!DR62</f>
        <v>0.19353063999999998</v>
      </c>
      <c r="E73" s="159">
        <f t="shared" si="1"/>
        <v>0</v>
      </c>
      <c r="F73" s="193">
        <f ca="1">OFFSET(投入係数表!$C$114,0,ROW()-16)</f>
        <v>0.35080858073375987</v>
      </c>
      <c r="G73" s="155">
        <f t="shared" ca="1" si="2"/>
        <v>0</v>
      </c>
      <c r="H73" s="292">
        <f ca="1">OFFSET(投入係数表!$C$109,0,ROW()-16)</f>
        <v>0.24154614514286499</v>
      </c>
      <c r="I73" s="156">
        <f t="shared" ca="1" si="3"/>
        <v>0</v>
      </c>
      <c r="J73" s="394"/>
      <c r="K73" s="157">
        <v>0</v>
      </c>
      <c r="L73" s="158">
        <f>生産者価格評価表!DR62</f>
        <v>0.19353063999999998</v>
      </c>
      <c r="M73" s="207">
        <f t="shared" si="4"/>
        <v>0</v>
      </c>
      <c r="N73" s="391"/>
      <c r="O73" s="159">
        <v>0</v>
      </c>
      <c r="P73" s="155">
        <f t="shared" ca="1" si="5"/>
        <v>0</v>
      </c>
      <c r="Q73" s="156">
        <f t="shared" ca="1" si="6"/>
        <v>0</v>
      </c>
      <c r="R73" s="160">
        <f>'雇用表(102部門）'!M64</f>
        <v>7.7509163990745034E-2</v>
      </c>
      <c r="S73" s="161">
        <f t="shared" si="7"/>
        <v>0</v>
      </c>
      <c r="T73" s="162">
        <f>'雇用表(102部門）'!N64</f>
        <v>6.0315303827715251E-2</v>
      </c>
      <c r="U73" s="163">
        <f t="shared" si="8"/>
        <v>0</v>
      </c>
      <c r="V73" s="157">
        <f t="shared" ca="1" si="9"/>
        <v>0</v>
      </c>
      <c r="W73" s="385"/>
      <c r="X73" s="388"/>
      <c r="Y73" s="211">
        <f>生産者価格評価表!DS62</f>
        <v>6.0030074054561377E-3</v>
      </c>
      <c r="Z73" s="157">
        <f t="shared" ca="1" si="20"/>
        <v>0</v>
      </c>
      <c r="AA73" s="164">
        <f>生産者価格評価表!DR62</f>
        <v>0.19353063999999998</v>
      </c>
      <c r="AB73" s="207">
        <f t="shared" ca="1" si="10"/>
        <v>0</v>
      </c>
      <c r="AC73" s="213">
        <f ca="1"/>
        <v>0</v>
      </c>
      <c r="AD73" s="155">
        <f t="shared" ca="1" si="11"/>
        <v>0</v>
      </c>
      <c r="AE73" s="156">
        <f t="shared" ca="1" si="12"/>
        <v>0</v>
      </c>
      <c r="AF73" s="165">
        <f t="shared" ca="1" si="13"/>
        <v>0</v>
      </c>
      <c r="AG73" s="166">
        <f t="shared" ca="1" si="14"/>
        <v>0</v>
      </c>
      <c r="AH73" s="159">
        <f t="shared" ca="1" si="15"/>
        <v>0</v>
      </c>
      <c r="AI73" s="155">
        <f t="shared" ca="1" si="16"/>
        <v>0</v>
      </c>
      <c r="AJ73" s="167">
        <f t="shared" ca="1" si="17"/>
        <v>0</v>
      </c>
      <c r="AK73" s="161">
        <f t="shared" ca="1" si="18"/>
        <v>0</v>
      </c>
      <c r="AL73" s="168">
        <f t="shared" ca="1" si="19"/>
        <v>0</v>
      </c>
      <c r="AM73" s="198" t="s">
        <v>384</v>
      </c>
      <c r="AN73" s="196" t="s">
        <v>577</v>
      </c>
    </row>
    <row r="74" spans="1:40" ht="20.25" customHeight="1" x14ac:dyDescent="0.15">
      <c r="A74" s="198" t="s">
        <v>385</v>
      </c>
      <c r="B74" s="196" t="s">
        <v>654</v>
      </c>
      <c r="C74" s="187">
        <v>0</v>
      </c>
      <c r="D74" s="197">
        <f>生産者価格評価表!DR63</f>
        <v>1</v>
      </c>
      <c r="E74" s="159">
        <f t="shared" si="1"/>
        <v>0</v>
      </c>
      <c r="F74" s="193">
        <f ca="1">OFFSET(投入係数表!$C$114,0,ROW()-16)</f>
        <v>0.3265737293494051</v>
      </c>
      <c r="G74" s="155">
        <f t="shared" ca="1" si="2"/>
        <v>0</v>
      </c>
      <c r="H74" s="292">
        <f ca="1">OFFSET(投入係数表!$C$109,0,ROW()-16)</f>
        <v>0.23620010686847048</v>
      </c>
      <c r="I74" s="156">
        <f t="shared" ca="1" si="3"/>
        <v>0</v>
      </c>
      <c r="J74" s="394"/>
      <c r="K74" s="157">
        <v>0</v>
      </c>
      <c r="L74" s="158">
        <f>生産者価格評価表!DR63</f>
        <v>1</v>
      </c>
      <c r="M74" s="207">
        <f t="shared" si="4"/>
        <v>0</v>
      </c>
      <c r="N74" s="391"/>
      <c r="O74" s="159">
        <v>0</v>
      </c>
      <c r="P74" s="155">
        <f t="shared" ca="1" si="5"/>
        <v>0</v>
      </c>
      <c r="Q74" s="156">
        <f t="shared" ca="1" si="6"/>
        <v>0</v>
      </c>
      <c r="R74" s="160">
        <f>'雇用表(102部門）'!M65</f>
        <v>6.5493600349792777E-2</v>
      </c>
      <c r="S74" s="161">
        <f t="shared" si="7"/>
        <v>0</v>
      </c>
      <c r="T74" s="162">
        <f>'雇用表(102部門）'!N65</f>
        <v>5.4103408984611419E-2</v>
      </c>
      <c r="U74" s="163">
        <f t="shared" si="8"/>
        <v>0</v>
      </c>
      <c r="V74" s="157">
        <f t="shared" ca="1" si="9"/>
        <v>0</v>
      </c>
      <c r="W74" s="385"/>
      <c r="X74" s="388"/>
      <c r="Y74" s="211">
        <f>生産者価格評価表!DS63</f>
        <v>1.0129259953478914E-3</v>
      </c>
      <c r="Z74" s="157">
        <f t="shared" ca="1" si="20"/>
        <v>0</v>
      </c>
      <c r="AA74" s="164">
        <f>生産者価格評価表!DR63</f>
        <v>1</v>
      </c>
      <c r="AB74" s="207">
        <f t="shared" ca="1" si="10"/>
        <v>0</v>
      </c>
      <c r="AC74" s="213">
        <f ca="1"/>
        <v>0</v>
      </c>
      <c r="AD74" s="155">
        <f t="shared" ca="1" si="11"/>
        <v>0</v>
      </c>
      <c r="AE74" s="156">
        <f t="shared" ca="1" si="12"/>
        <v>0</v>
      </c>
      <c r="AF74" s="165">
        <f t="shared" ca="1" si="13"/>
        <v>0</v>
      </c>
      <c r="AG74" s="166">
        <f t="shared" ca="1" si="14"/>
        <v>0</v>
      </c>
      <c r="AH74" s="159">
        <f t="shared" ca="1" si="15"/>
        <v>0</v>
      </c>
      <c r="AI74" s="155">
        <f t="shared" ca="1" si="16"/>
        <v>0</v>
      </c>
      <c r="AJ74" s="167">
        <f t="shared" ca="1" si="17"/>
        <v>0</v>
      </c>
      <c r="AK74" s="161">
        <f t="shared" ca="1" si="18"/>
        <v>0</v>
      </c>
      <c r="AL74" s="168">
        <f t="shared" ca="1" si="19"/>
        <v>0</v>
      </c>
      <c r="AM74" s="198" t="s">
        <v>385</v>
      </c>
      <c r="AN74" s="196" t="s">
        <v>654</v>
      </c>
    </row>
    <row r="75" spans="1:40" ht="20.25" customHeight="1" x14ac:dyDescent="0.15">
      <c r="A75" s="198" t="s">
        <v>386</v>
      </c>
      <c r="B75" s="196" t="s">
        <v>578</v>
      </c>
      <c r="C75" s="187">
        <v>0</v>
      </c>
      <c r="D75" s="197">
        <f>生産者価格評価表!DR64</f>
        <v>1</v>
      </c>
      <c r="E75" s="159">
        <f t="shared" si="1"/>
        <v>0</v>
      </c>
      <c r="F75" s="193">
        <f ca="1">OFFSET(投入係数表!$C$114,0,ROW()-16)</f>
        <v>0.46705115469316011</v>
      </c>
      <c r="G75" s="155">
        <f t="shared" ca="1" si="2"/>
        <v>0</v>
      </c>
      <c r="H75" s="292">
        <f ca="1">OFFSET(投入係数表!$C$109,0,ROW()-16)</f>
        <v>0.34494113903538098</v>
      </c>
      <c r="I75" s="156">
        <f t="shared" ca="1" si="3"/>
        <v>0</v>
      </c>
      <c r="J75" s="394"/>
      <c r="K75" s="157">
        <v>0</v>
      </c>
      <c r="L75" s="158">
        <f>生産者価格評価表!DR64</f>
        <v>1</v>
      </c>
      <c r="M75" s="207">
        <f t="shared" si="4"/>
        <v>0</v>
      </c>
      <c r="N75" s="391"/>
      <c r="O75" s="159">
        <v>0</v>
      </c>
      <c r="P75" s="155">
        <f t="shared" ca="1" si="5"/>
        <v>0</v>
      </c>
      <c r="Q75" s="156">
        <f t="shared" ca="1" si="6"/>
        <v>0</v>
      </c>
      <c r="R75" s="160">
        <f>'雇用表(102部門）'!M66</f>
        <v>4.9964891391276356E-2</v>
      </c>
      <c r="S75" s="161">
        <f t="shared" si="7"/>
        <v>0</v>
      </c>
      <c r="T75" s="162">
        <f>'雇用表(102部門）'!N66</f>
        <v>4.3645367406137107E-2</v>
      </c>
      <c r="U75" s="163">
        <f t="shared" si="8"/>
        <v>0</v>
      </c>
      <c r="V75" s="157">
        <f t="shared" ca="1" si="9"/>
        <v>0</v>
      </c>
      <c r="W75" s="385"/>
      <c r="X75" s="388"/>
      <c r="Y75" s="211">
        <f>生産者価格評価表!DS64</f>
        <v>0</v>
      </c>
      <c r="Z75" s="157">
        <f t="shared" ca="1" si="20"/>
        <v>0</v>
      </c>
      <c r="AA75" s="164">
        <f>生産者価格評価表!DR64</f>
        <v>1</v>
      </c>
      <c r="AB75" s="207">
        <f t="shared" ca="1" si="10"/>
        <v>0</v>
      </c>
      <c r="AC75" s="213">
        <f ca="1"/>
        <v>0</v>
      </c>
      <c r="AD75" s="155">
        <f t="shared" ca="1" si="11"/>
        <v>0</v>
      </c>
      <c r="AE75" s="156">
        <f t="shared" ca="1" si="12"/>
        <v>0</v>
      </c>
      <c r="AF75" s="165">
        <f t="shared" ca="1" si="13"/>
        <v>0</v>
      </c>
      <c r="AG75" s="166">
        <f t="shared" ca="1" si="14"/>
        <v>0</v>
      </c>
      <c r="AH75" s="159">
        <f t="shared" ca="1" si="15"/>
        <v>0</v>
      </c>
      <c r="AI75" s="155">
        <f t="shared" ca="1" si="16"/>
        <v>0</v>
      </c>
      <c r="AJ75" s="167">
        <f t="shared" ca="1" si="17"/>
        <v>0</v>
      </c>
      <c r="AK75" s="161">
        <f t="shared" ca="1" si="18"/>
        <v>0</v>
      </c>
      <c r="AL75" s="168">
        <f t="shared" ca="1" si="19"/>
        <v>0</v>
      </c>
      <c r="AM75" s="198" t="s">
        <v>386</v>
      </c>
      <c r="AN75" s="196" t="s">
        <v>578</v>
      </c>
    </row>
    <row r="76" spans="1:40" ht="20.25" customHeight="1" x14ac:dyDescent="0.15">
      <c r="A76" s="198" t="s">
        <v>387</v>
      </c>
      <c r="B76" s="196" t="s">
        <v>476</v>
      </c>
      <c r="C76" s="187">
        <v>0</v>
      </c>
      <c r="D76" s="197">
        <f>生産者価格評価表!DR65</f>
        <v>1</v>
      </c>
      <c r="E76" s="159">
        <f t="shared" si="1"/>
        <v>0</v>
      </c>
      <c r="F76" s="193">
        <f ca="1">OFFSET(投入係数表!$C$114,0,ROW()-16)</f>
        <v>0.44411265295714153</v>
      </c>
      <c r="G76" s="155">
        <f t="shared" ca="1" si="2"/>
        <v>0</v>
      </c>
      <c r="H76" s="292">
        <f ca="1">OFFSET(投入係数表!$C$109,0,ROW()-16)</f>
        <v>0.33406800201860115</v>
      </c>
      <c r="I76" s="156">
        <f t="shared" ca="1" si="3"/>
        <v>0</v>
      </c>
      <c r="J76" s="394"/>
      <c r="K76" s="157">
        <v>0</v>
      </c>
      <c r="L76" s="158">
        <f>生産者価格評価表!DR65</f>
        <v>1</v>
      </c>
      <c r="M76" s="207">
        <f t="shared" si="4"/>
        <v>0</v>
      </c>
      <c r="N76" s="391"/>
      <c r="O76" s="159">
        <v>0</v>
      </c>
      <c r="P76" s="155">
        <f t="shared" ca="1" si="5"/>
        <v>0</v>
      </c>
      <c r="Q76" s="156">
        <f t="shared" ca="1" si="6"/>
        <v>0</v>
      </c>
      <c r="R76" s="160">
        <f>'雇用表(102部門）'!M67</f>
        <v>3.6752362172903071E-2</v>
      </c>
      <c r="S76" s="161">
        <f t="shared" si="7"/>
        <v>0</v>
      </c>
      <c r="T76" s="162">
        <f>'雇用表(102部門）'!N67</f>
        <v>3.2104956305323611E-2</v>
      </c>
      <c r="U76" s="163">
        <f t="shared" si="8"/>
        <v>0</v>
      </c>
      <c r="V76" s="157">
        <f t="shared" ca="1" si="9"/>
        <v>0</v>
      </c>
      <c r="W76" s="385"/>
      <c r="X76" s="388"/>
      <c r="Y76" s="211">
        <f>生産者価格評価表!DS65</f>
        <v>0</v>
      </c>
      <c r="Z76" s="157">
        <f t="shared" ca="1" si="20"/>
        <v>0</v>
      </c>
      <c r="AA76" s="164">
        <f>生産者価格評価表!DR65</f>
        <v>1</v>
      </c>
      <c r="AB76" s="207">
        <f t="shared" ca="1" si="10"/>
        <v>0</v>
      </c>
      <c r="AC76" s="213">
        <f ca="1"/>
        <v>0</v>
      </c>
      <c r="AD76" s="155">
        <f t="shared" ca="1" si="11"/>
        <v>0</v>
      </c>
      <c r="AE76" s="156">
        <f t="shared" ca="1" si="12"/>
        <v>0</v>
      </c>
      <c r="AF76" s="165">
        <f t="shared" ca="1" si="13"/>
        <v>0</v>
      </c>
      <c r="AG76" s="166">
        <f t="shared" ca="1" si="14"/>
        <v>0</v>
      </c>
      <c r="AH76" s="159">
        <f t="shared" ca="1" si="15"/>
        <v>0</v>
      </c>
      <c r="AI76" s="155">
        <f t="shared" ca="1" si="16"/>
        <v>0</v>
      </c>
      <c r="AJ76" s="167">
        <f t="shared" ca="1" si="17"/>
        <v>0</v>
      </c>
      <c r="AK76" s="161">
        <f t="shared" ca="1" si="18"/>
        <v>0</v>
      </c>
      <c r="AL76" s="168">
        <f t="shared" ca="1" si="19"/>
        <v>0</v>
      </c>
      <c r="AM76" s="198" t="s">
        <v>387</v>
      </c>
      <c r="AN76" s="196" t="s">
        <v>476</v>
      </c>
    </row>
    <row r="77" spans="1:40" ht="20.25" customHeight="1" x14ac:dyDescent="0.15">
      <c r="A77" s="198" t="s">
        <v>388</v>
      </c>
      <c r="B77" s="196" t="s">
        <v>655</v>
      </c>
      <c r="C77" s="187">
        <v>0</v>
      </c>
      <c r="D77" s="197">
        <f>生産者価格評価表!DR66</f>
        <v>1</v>
      </c>
      <c r="E77" s="159">
        <f t="shared" si="1"/>
        <v>0</v>
      </c>
      <c r="F77" s="193">
        <f ca="1">OFFSET(投入係数表!$C$114,0,ROW()-16)</f>
        <v>0.49459066009677316</v>
      </c>
      <c r="G77" s="155">
        <f t="shared" ca="1" si="2"/>
        <v>0</v>
      </c>
      <c r="H77" s="292">
        <f ca="1">OFFSET(投入係数表!$C$109,0,ROW()-16)</f>
        <v>0.3710943826416539</v>
      </c>
      <c r="I77" s="156">
        <f t="shared" ca="1" si="3"/>
        <v>0</v>
      </c>
      <c r="J77" s="394"/>
      <c r="K77" s="157">
        <v>0</v>
      </c>
      <c r="L77" s="158">
        <f>生産者価格評価表!DR66</f>
        <v>1</v>
      </c>
      <c r="M77" s="207">
        <f t="shared" si="4"/>
        <v>0</v>
      </c>
      <c r="N77" s="391"/>
      <c r="O77" s="159">
        <v>0</v>
      </c>
      <c r="P77" s="155">
        <f t="shared" ca="1" si="5"/>
        <v>0</v>
      </c>
      <c r="Q77" s="156">
        <f t="shared" ca="1" si="6"/>
        <v>0</v>
      </c>
      <c r="R77" s="160">
        <f>'雇用表(102部門）'!M68</f>
        <v>5.9080227610591188E-2</v>
      </c>
      <c r="S77" s="161">
        <f t="shared" si="7"/>
        <v>0</v>
      </c>
      <c r="T77" s="162">
        <f>'雇用表(102部門）'!N68</f>
        <v>5.1608001622847025E-2</v>
      </c>
      <c r="U77" s="163">
        <f t="shared" si="8"/>
        <v>0</v>
      </c>
      <c r="V77" s="157">
        <f t="shared" ca="1" si="9"/>
        <v>0</v>
      </c>
      <c r="W77" s="385"/>
      <c r="X77" s="388"/>
      <c r="Y77" s="211">
        <f>生産者価格評価表!DS66</f>
        <v>0</v>
      </c>
      <c r="Z77" s="157">
        <f t="shared" ca="1" si="20"/>
        <v>0</v>
      </c>
      <c r="AA77" s="164">
        <f>生産者価格評価表!DR66</f>
        <v>1</v>
      </c>
      <c r="AB77" s="207">
        <f t="shared" ca="1" si="10"/>
        <v>0</v>
      </c>
      <c r="AC77" s="213">
        <f ca="1"/>
        <v>0</v>
      </c>
      <c r="AD77" s="155">
        <f t="shared" ca="1" si="11"/>
        <v>0</v>
      </c>
      <c r="AE77" s="156">
        <f t="shared" ca="1" si="12"/>
        <v>0</v>
      </c>
      <c r="AF77" s="165">
        <f t="shared" ca="1" si="13"/>
        <v>0</v>
      </c>
      <c r="AG77" s="166">
        <f t="shared" ca="1" si="14"/>
        <v>0</v>
      </c>
      <c r="AH77" s="159">
        <f t="shared" ca="1" si="15"/>
        <v>0</v>
      </c>
      <c r="AI77" s="155">
        <f t="shared" ca="1" si="16"/>
        <v>0</v>
      </c>
      <c r="AJ77" s="167">
        <f t="shared" ca="1" si="17"/>
        <v>0</v>
      </c>
      <c r="AK77" s="161">
        <f t="shared" ca="1" si="18"/>
        <v>0</v>
      </c>
      <c r="AL77" s="168">
        <f t="shared" ca="1" si="19"/>
        <v>0</v>
      </c>
      <c r="AM77" s="198" t="s">
        <v>388</v>
      </c>
      <c r="AN77" s="196" t="s">
        <v>655</v>
      </c>
    </row>
    <row r="78" spans="1:40" ht="20.25" customHeight="1" x14ac:dyDescent="0.15">
      <c r="A78" s="198" t="s">
        <v>389</v>
      </c>
      <c r="B78" s="196" t="s">
        <v>579</v>
      </c>
      <c r="C78" s="187">
        <v>0</v>
      </c>
      <c r="D78" s="197">
        <f>生産者価格評価表!DR67</f>
        <v>0.61290502000000002</v>
      </c>
      <c r="E78" s="159">
        <f t="shared" si="1"/>
        <v>0</v>
      </c>
      <c r="F78" s="193">
        <f ca="1">OFFSET(投入係数表!$C$114,0,ROW()-16)</f>
        <v>0.38234310254527987</v>
      </c>
      <c r="G78" s="155">
        <f t="shared" ca="1" si="2"/>
        <v>0</v>
      </c>
      <c r="H78" s="292">
        <f ca="1">OFFSET(投入係数表!$C$109,0,ROW()-16)</f>
        <v>0.18694086383317712</v>
      </c>
      <c r="I78" s="156">
        <f t="shared" ca="1" si="3"/>
        <v>0</v>
      </c>
      <c r="J78" s="394"/>
      <c r="K78" s="157">
        <v>0</v>
      </c>
      <c r="L78" s="158">
        <f>生産者価格評価表!DR67</f>
        <v>0.61290502000000002</v>
      </c>
      <c r="M78" s="207">
        <f t="shared" si="4"/>
        <v>0</v>
      </c>
      <c r="N78" s="391"/>
      <c r="O78" s="159">
        <v>0</v>
      </c>
      <c r="P78" s="155">
        <f t="shared" ca="1" si="5"/>
        <v>0</v>
      </c>
      <c r="Q78" s="156">
        <f t="shared" ca="1" si="6"/>
        <v>0</v>
      </c>
      <c r="R78" s="160">
        <f>'雇用表(102部門）'!M69</f>
        <v>1.0926006596110129E-2</v>
      </c>
      <c r="S78" s="161">
        <f t="shared" si="7"/>
        <v>0</v>
      </c>
      <c r="T78" s="162">
        <f>'雇用表(102部門）'!N69</f>
        <v>1.0926006596110129E-2</v>
      </c>
      <c r="U78" s="163">
        <f t="shared" si="8"/>
        <v>0</v>
      </c>
      <c r="V78" s="157">
        <f t="shared" ca="1" si="9"/>
        <v>0</v>
      </c>
      <c r="W78" s="385"/>
      <c r="X78" s="388"/>
      <c r="Y78" s="211">
        <f>生産者価格評価表!DS67</f>
        <v>2.245314907342302E-2</v>
      </c>
      <c r="Z78" s="157">
        <f t="shared" ca="1" si="20"/>
        <v>0</v>
      </c>
      <c r="AA78" s="164">
        <f>生産者価格評価表!DR67</f>
        <v>0.61290502000000002</v>
      </c>
      <c r="AB78" s="207">
        <f t="shared" ca="1" si="10"/>
        <v>0</v>
      </c>
      <c r="AC78" s="213">
        <f ca="1"/>
        <v>0</v>
      </c>
      <c r="AD78" s="155">
        <f t="shared" ca="1" si="11"/>
        <v>0</v>
      </c>
      <c r="AE78" s="156">
        <f t="shared" ca="1" si="12"/>
        <v>0</v>
      </c>
      <c r="AF78" s="165">
        <f t="shared" ca="1" si="13"/>
        <v>0</v>
      </c>
      <c r="AG78" s="166">
        <f t="shared" ca="1" si="14"/>
        <v>0</v>
      </c>
      <c r="AH78" s="159">
        <f t="shared" ca="1" si="15"/>
        <v>0</v>
      </c>
      <c r="AI78" s="155">
        <f t="shared" ca="1" si="16"/>
        <v>0</v>
      </c>
      <c r="AJ78" s="167">
        <f t="shared" ca="1" si="17"/>
        <v>0</v>
      </c>
      <c r="AK78" s="161">
        <f t="shared" ca="1" si="18"/>
        <v>0</v>
      </c>
      <c r="AL78" s="168">
        <f t="shared" ca="1" si="19"/>
        <v>0</v>
      </c>
      <c r="AM78" s="198" t="s">
        <v>389</v>
      </c>
      <c r="AN78" s="196" t="s">
        <v>579</v>
      </c>
    </row>
    <row r="79" spans="1:40" ht="20.25" customHeight="1" x14ac:dyDescent="0.15">
      <c r="A79" s="198" t="s">
        <v>390</v>
      </c>
      <c r="B79" s="196" t="s">
        <v>580</v>
      </c>
      <c r="C79" s="187">
        <v>0</v>
      </c>
      <c r="D79" s="197">
        <f>生産者価格評価表!DR68</f>
        <v>1</v>
      </c>
      <c r="E79" s="159">
        <f t="shared" si="1"/>
        <v>0</v>
      </c>
      <c r="F79" s="193">
        <f ca="1">OFFSET(投入係数表!$C$114,0,ROW()-16)</f>
        <v>0.3417869068189211</v>
      </c>
      <c r="G79" s="155">
        <f t="shared" ca="1" si="2"/>
        <v>0</v>
      </c>
      <c r="H79" s="292">
        <f ca="1">OFFSET(投入係数表!$C$109,0,ROW()-16)</f>
        <v>8.8352214166769902E-2</v>
      </c>
      <c r="I79" s="156">
        <f t="shared" ca="1" si="3"/>
        <v>0</v>
      </c>
      <c r="J79" s="394"/>
      <c r="K79" s="157">
        <v>0</v>
      </c>
      <c r="L79" s="158">
        <f>生産者価格評価表!DR68</f>
        <v>1</v>
      </c>
      <c r="M79" s="207">
        <f t="shared" si="4"/>
        <v>0</v>
      </c>
      <c r="N79" s="391"/>
      <c r="O79" s="159">
        <v>0</v>
      </c>
      <c r="P79" s="155">
        <f t="shared" ca="1" si="5"/>
        <v>0</v>
      </c>
      <c r="Q79" s="156">
        <f t="shared" ca="1" si="6"/>
        <v>0</v>
      </c>
      <c r="R79" s="160">
        <f>'雇用表(102部門）'!M70</f>
        <v>2.0727543298124255E-2</v>
      </c>
      <c r="S79" s="161">
        <f t="shared" si="7"/>
        <v>0</v>
      </c>
      <c r="T79" s="162">
        <f>'雇用表(102部門）'!N70</f>
        <v>2.0727543298124255E-2</v>
      </c>
      <c r="U79" s="163">
        <f t="shared" si="8"/>
        <v>0</v>
      </c>
      <c r="V79" s="157">
        <f t="shared" ca="1" si="9"/>
        <v>0</v>
      </c>
      <c r="W79" s="385"/>
      <c r="X79" s="388"/>
      <c r="Y79" s="211">
        <f>生産者価格評価表!DS68</f>
        <v>2.4879257236327305E-4</v>
      </c>
      <c r="Z79" s="157">
        <f t="shared" ca="1" si="20"/>
        <v>0</v>
      </c>
      <c r="AA79" s="164">
        <f>生産者価格評価表!DR68</f>
        <v>1</v>
      </c>
      <c r="AB79" s="207">
        <f t="shared" ca="1" si="10"/>
        <v>0</v>
      </c>
      <c r="AC79" s="213">
        <f ca="1"/>
        <v>0</v>
      </c>
      <c r="AD79" s="155">
        <f t="shared" ca="1" si="11"/>
        <v>0</v>
      </c>
      <c r="AE79" s="156">
        <f t="shared" ca="1" si="12"/>
        <v>0</v>
      </c>
      <c r="AF79" s="165">
        <f t="shared" ca="1" si="13"/>
        <v>0</v>
      </c>
      <c r="AG79" s="166">
        <f t="shared" ca="1" si="14"/>
        <v>0</v>
      </c>
      <c r="AH79" s="159">
        <f t="shared" ca="1" si="15"/>
        <v>0</v>
      </c>
      <c r="AI79" s="155">
        <f t="shared" ca="1" si="16"/>
        <v>0</v>
      </c>
      <c r="AJ79" s="167">
        <f t="shared" ca="1" si="17"/>
        <v>0</v>
      </c>
      <c r="AK79" s="161">
        <f t="shared" ca="1" si="18"/>
        <v>0</v>
      </c>
      <c r="AL79" s="168">
        <f t="shared" ca="1" si="19"/>
        <v>0</v>
      </c>
      <c r="AM79" s="198" t="s">
        <v>390</v>
      </c>
      <c r="AN79" s="196" t="s">
        <v>580</v>
      </c>
    </row>
    <row r="80" spans="1:40" ht="20.25" customHeight="1" x14ac:dyDescent="0.15">
      <c r="A80" s="198" t="s">
        <v>391</v>
      </c>
      <c r="B80" s="196" t="s">
        <v>581</v>
      </c>
      <c r="C80" s="187">
        <v>0</v>
      </c>
      <c r="D80" s="197">
        <f>生産者価格評価表!DR69</f>
        <v>1</v>
      </c>
      <c r="E80" s="159">
        <f t="shared" si="1"/>
        <v>0</v>
      </c>
      <c r="F80" s="193">
        <f ca="1">OFFSET(投入係数表!$C$114,0,ROW()-16)</f>
        <v>0.48543553649018317</v>
      </c>
      <c r="G80" s="155">
        <f t="shared" ca="1" si="2"/>
        <v>0</v>
      </c>
      <c r="H80" s="292">
        <f ca="1">OFFSET(投入係数表!$C$109,0,ROW()-16)</f>
        <v>0.14238417544825502</v>
      </c>
      <c r="I80" s="156">
        <f t="shared" ca="1" si="3"/>
        <v>0</v>
      </c>
      <c r="J80" s="394"/>
      <c r="K80" s="157">
        <v>0</v>
      </c>
      <c r="L80" s="158">
        <f>生産者価格評価表!DR69</f>
        <v>1</v>
      </c>
      <c r="M80" s="207">
        <f t="shared" si="4"/>
        <v>0</v>
      </c>
      <c r="N80" s="391"/>
      <c r="O80" s="159">
        <v>0</v>
      </c>
      <c r="P80" s="155">
        <f t="shared" ca="1" si="5"/>
        <v>0</v>
      </c>
      <c r="Q80" s="156">
        <f t="shared" ca="1" si="6"/>
        <v>0</v>
      </c>
      <c r="R80" s="160">
        <f>'雇用表(102部門）'!M71</f>
        <v>2.5836594188105331E-2</v>
      </c>
      <c r="S80" s="161">
        <f t="shared" si="7"/>
        <v>0</v>
      </c>
      <c r="T80" s="162">
        <f>'雇用表(102部門）'!N71</f>
        <v>2.5836594188105331E-2</v>
      </c>
      <c r="U80" s="163">
        <f t="shared" si="8"/>
        <v>0</v>
      </c>
      <c r="V80" s="157">
        <f t="shared" ca="1" si="9"/>
        <v>0</v>
      </c>
      <c r="W80" s="385"/>
      <c r="X80" s="388"/>
      <c r="Y80" s="211">
        <f>生産者価格評価表!DS69</f>
        <v>6.6579421269935416E-3</v>
      </c>
      <c r="Z80" s="157">
        <f t="shared" ref="Z80:Z111" ca="1" si="21">$X$118*Y80</f>
        <v>0</v>
      </c>
      <c r="AA80" s="164">
        <f>生産者価格評価表!DR69</f>
        <v>1</v>
      </c>
      <c r="AB80" s="207">
        <f t="shared" ca="1" si="10"/>
        <v>0</v>
      </c>
      <c r="AC80" s="213">
        <f ca="1"/>
        <v>0</v>
      </c>
      <c r="AD80" s="155">
        <f t="shared" ca="1" si="11"/>
        <v>0</v>
      </c>
      <c r="AE80" s="156">
        <f t="shared" ca="1" si="12"/>
        <v>0</v>
      </c>
      <c r="AF80" s="165">
        <f t="shared" ca="1" si="13"/>
        <v>0</v>
      </c>
      <c r="AG80" s="166">
        <f t="shared" ca="1" si="14"/>
        <v>0</v>
      </c>
      <c r="AH80" s="159">
        <f t="shared" ca="1" si="15"/>
        <v>0</v>
      </c>
      <c r="AI80" s="155">
        <f t="shared" ca="1" si="16"/>
        <v>0</v>
      </c>
      <c r="AJ80" s="167">
        <f t="shared" ca="1" si="17"/>
        <v>0</v>
      </c>
      <c r="AK80" s="161">
        <f t="shared" ca="1" si="18"/>
        <v>0</v>
      </c>
      <c r="AL80" s="168">
        <f t="shared" ca="1" si="19"/>
        <v>0</v>
      </c>
      <c r="AM80" s="198" t="s">
        <v>391</v>
      </c>
      <c r="AN80" s="196" t="s">
        <v>581</v>
      </c>
    </row>
    <row r="81" spans="1:40" ht="20.25" customHeight="1" x14ac:dyDescent="0.15">
      <c r="A81" s="198" t="s">
        <v>392</v>
      </c>
      <c r="B81" s="196" t="s">
        <v>582</v>
      </c>
      <c r="C81" s="187">
        <v>0</v>
      </c>
      <c r="D81" s="197">
        <f>生産者価格評価表!DR70</f>
        <v>1</v>
      </c>
      <c r="E81" s="159">
        <f t="shared" ref="E81:E117" si="22">C81*D81</f>
        <v>0</v>
      </c>
      <c r="F81" s="193">
        <f ca="1">OFFSET(投入係数表!$C$114,0,ROW()-16)</f>
        <v>0.65459796071602538</v>
      </c>
      <c r="G81" s="155">
        <f t="shared" ref="G81:G117" ca="1" si="23">E81*F81</f>
        <v>0</v>
      </c>
      <c r="H81" s="292">
        <f ca="1">OFFSET(投入係数表!$C$109,0,ROW()-16)</f>
        <v>0.47365632986078859</v>
      </c>
      <c r="I81" s="156">
        <f t="shared" ref="I81:I117" ca="1" si="24">E81*H81</f>
        <v>0</v>
      </c>
      <c r="J81" s="394"/>
      <c r="K81" s="157">
        <v>0</v>
      </c>
      <c r="L81" s="158">
        <f>生産者価格評価表!DR70</f>
        <v>1</v>
      </c>
      <c r="M81" s="207">
        <f t="shared" ref="M81:M117" si="25">K81*L81</f>
        <v>0</v>
      </c>
      <c r="N81" s="391"/>
      <c r="O81" s="159">
        <v>0</v>
      </c>
      <c r="P81" s="155">
        <f t="shared" ref="P81:P117" ca="1" si="26">O81*F81</f>
        <v>0</v>
      </c>
      <c r="Q81" s="156">
        <f t="shared" ref="Q81:Q117" ca="1" si="27">O81*H81</f>
        <v>0</v>
      </c>
      <c r="R81" s="160">
        <f>'雇用表(102部門）'!M72</f>
        <v>6.0802423399621212E-2</v>
      </c>
      <c r="S81" s="161">
        <f t="shared" ref="S81:S117" si="28">ROUND((E81+O81)/IF($C$12="億円",0.01,IF($C$12="千円",1000,IF($C$12="円",1000000,1)))*R81,0)</f>
        <v>0</v>
      </c>
      <c r="T81" s="162">
        <f>'雇用表(102部門）'!N72</f>
        <v>6.0345499253834992E-2</v>
      </c>
      <c r="U81" s="163">
        <f t="shared" ref="U81:U117" si="29">ROUND((E81+O81)/IF($C$12="億円",0.01,IF($C$12="千円",1000,IF($C$12="円",1000000,1)))*T81,0)</f>
        <v>0</v>
      </c>
      <c r="V81" s="157">
        <f t="shared" ref="V81:V117" ca="1" si="30">I81+Q81</f>
        <v>0</v>
      </c>
      <c r="W81" s="385"/>
      <c r="X81" s="388"/>
      <c r="Y81" s="211">
        <f>生産者価格評価表!DS70</f>
        <v>1.1397137566974564E-2</v>
      </c>
      <c r="Z81" s="157">
        <f t="shared" ca="1" si="21"/>
        <v>0</v>
      </c>
      <c r="AA81" s="164">
        <f>生産者価格評価表!DR70</f>
        <v>1</v>
      </c>
      <c r="AB81" s="207">
        <f t="shared" ref="AB81:AB117" ca="1" si="31">Z81*AA81</f>
        <v>0</v>
      </c>
      <c r="AC81" s="213">
        <f ca="1"/>
        <v>0</v>
      </c>
      <c r="AD81" s="155">
        <f t="shared" ref="AD81:AD117" ca="1" si="32">AC81*F81</f>
        <v>0</v>
      </c>
      <c r="AE81" s="156">
        <f t="shared" ref="AE81:AE117" ca="1" si="33">AC81*H81</f>
        <v>0</v>
      </c>
      <c r="AF81" s="165">
        <f t="shared" ref="AF81:AF117" ca="1" si="34">ROUND(AC81/IF($C$12="億円",0.01,IF($C$12="千円",1000,IF($C$12="円",1000000,1)))*R81,0)</f>
        <v>0</v>
      </c>
      <c r="AG81" s="166">
        <f t="shared" ref="AG81:AG117" ca="1" si="35">ROUND(AC81/IF($C$12="億円",0.01,IF($C$12="千円",1000,IF($C$12="円",1000000,1)))*T81,0)</f>
        <v>0</v>
      </c>
      <c r="AH81" s="159">
        <f t="shared" ref="AH81:AH117" ca="1" si="36">E81+O81+AC81</f>
        <v>0</v>
      </c>
      <c r="AI81" s="155">
        <f t="shared" ref="AI81:AI117" ca="1" si="37">G81+P81+AD81</f>
        <v>0</v>
      </c>
      <c r="AJ81" s="167">
        <f t="shared" ref="AJ81:AJ117" ca="1" si="38">I81+Q81+AE81</f>
        <v>0</v>
      </c>
      <c r="AK81" s="161">
        <f t="shared" ref="AK81:AK117" ca="1" si="39">S81+AF81</f>
        <v>0</v>
      </c>
      <c r="AL81" s="168">
        <f t="shared" ref="AL81:AL117" ca="1" si="40">U81+AG81</f>
        <v>0</v>
      </c>
      <c r="AM81" s="198" t="s">
        <v>392</v>
      </c>
      <c r="AN81" s="196" t="s">
        <v>582</v>
      </c>
    </row>
    <row r="82" spans="1:40" ht="20.25" customHeight="1" x14ac:dyDescent="0.15">
      <c r="A82" s="198" t="s">
        <v>393</v>
      </c>
      <c r="B82" s="196" t="s">
        <v>656</v>
      </c>
      <c r="C82" s="187">
        <v>0</v>
      </c>
      <c r="D82" s="197">
        <f>生産者価格評価表!DR71</f>
        <v>0.41632206000000005</v>
      </c>
      <c r="E82" s="159">
        <f t="shared" si="22"/>
        <v>0</v>
      </c>
      <c r="F82" s="193">
        <f ca="1">OFFSET(投入係数表!$C$114,0,ROW()-16)</f>
        <v>0.72705874936960846</v>
      </c>
      <c r="G82" s="155">
        <f t="shared" ca="1" si="23"/>
        <v>0</v>
      </c>
      <c r="H82" s="292">
        <f ca="1">OFFSET(投入係数表!$C$109,0,ROW()-16)</f>
        <v>0.34821445019800495</v>
      </c>
      <c r="I82" s="156">
        <f t="shared" ca="1" si="24"/>
        <v>0</v>
      </c>
      <c r="J82" s="394"/>
      <c r="K82" s="157">
        <v>0</v>
      </c>
      <c r="L82" s="158">
        <f>生産者価格評価表!DR71</f>
        <v>0.41632206000000005</v>
      </c>
      <c r="M82" s="207">
        <f t="shared" si="25"/>
        <v>0</v>
      </c>
      <c r="N82" s="391"/>
      <c r="O82" s="159">
        <v>0</v>
      </c>
      <c r="P82" s="155">
        <f t="shared" ca="1" si="26"/>
        <v>0</v>
      </c>
      <c r="Q82" s="156">
        <f t="shared" ca="1" si="27"/>
        <v>0</v>
      </c>
      <c r="R82" s="160">
        <f>'雇用表(102部門）'!M73</f>
        <v>0.10747472728311697</v>
      </c>
      <c r="S82" s="161">
        <f t="shared" si="28"/>
        <v>0</v>
      </c>
      <c r="T82" s="162">
        <f>'雇用表(102部門）'!N73</f>
        <v>0.10506985251305748</v>
      </c>
      <c r="U82" s="163">
        <f t="shared" si="29"/>
        <v>0</v>
      </c>
      <c r="V82" s="157">
        <f t="shared" ca="1" si="30"/>
        <v>0</v>
      </c>
      <c r="W82" s="385"/>
      <c r="X82" s="388"/>
      <c r="Y82" s="211">
        <f>生産者価格評価表!DS71</f>
        <v>2.9642592972703899E-2</v>
      </c>
      <c r="Z82" s="157">
        <f t="shared" ca="1" si="21"/>
        <v>0</v>
      </c>
      <c r="AA82" s="164">
        <f>生産者価格評価表!DR71</f>
        <v>0.41632206000000005</v>
      </c>
      <c r="AB82" s="207">
        <f t="shared" ca="1" si="31"/>
        <v>0</v>
      </c>
      <c r="AC82" s="213">
        <f ca="1"/>
        <v>0</v>
      </c>
      <c r="AD82" s="155">
        <f t="shared" ca="1" si="32"/>
        <v>0</v>
      </c>
      <c r="AE82" s="156">
        <f t="shared" ca="1" si="33"/>
        <v>0</v>
      </c>
      <c r="AF82" s="165">
        <f t="shared" ca="1" si="34"/>
        <v>0</v>
      </c>
      <c r="AG82" s="166">
        <f t="shared" ca="1" si="35"/>
        <v>0</v>
      </c>
      <c r="AH82" s="159">
        <f t="shared" ca="1" si="36"/>
        <v>0</v>
      </c>
      <c r="AI82" s="155">
        <f t="shared" ca="1" si="37"/>
        <v>0</v>
      </c>
      <c r="AJ82" s="167">
        <f t="shared" ca="1" si="38"/>
        <v>0</v>
      </c>
      <c r="AK82" s="161">
        <f t="shared" ca="1" si="39"/>
        <v>0</v>
      </c>
      <c r="AL82" s="168">
        <f t="shared" ca="1" si="40"/>
        <v>0</v>
      </c>
      <c r="AM82" s="198" t="s">
        <v>393</v>
      </c>
      <c r="AN82" s="196" t="s">
        <v>656</v>
      </c>
    </row>
    <row r="83" spans="1:40" ht="20.25" customHeight="1" x14ac:dyDescent="0.15">
      <c r="A83" s="198" t="s">
        <v>394</v>
      </c>
      <c r="B83" s="196" t="s">
        <v>657</v>
      </c>
      <c r="C83" s="187">
        <v>0</v>
      </c>
      <c r="D83" s="197">
        <f>生産者価格評価表!DR72</f>
        <v>0.73614312999999998</v>
      </c>
      <c r="E83" s="159">
        <f t="shared" si="22"/>
        <v>0</v>
      </c>
      <c r="F83" s="193">
        <f ca="1">OFFSET(投入係数表!$C$114,0,ROW()-16)</f>
        <v>0.66723299641874023</v>
      </c>
      <c r="G83" s="155">
        <f t="shared" ca="1" si="23"/>
        <v>0</v>
      </c>
      <c r="H83" s="292">
        <f ca="1">OFFSET(投入係数表!$C$109,0,ROW()-16)</f>
        <v>0.43675883812876387</v>
      </c>
      <c r="I83" s="156">
        <f t="shared" ca="1" si="24"/>
        <v>0</v>
      </c>
      <c r="J83" s="394"/>
      <c r="K83" s="157">
        <v>0</v>
      </c>
      <c r="L83" s="158">
        <f>生産者価格評価表!DR72</f>
        <v>0.73614312999999998</v>
      </c>
      <c r="M83" s="207">
        <f t="shared" si="25"/>
        <v>0</v>
      </c>
      <c r="N83" s="391"/>
      <c r="O83" s="159">
        <v>0</v>
      </c>
      <c r="P83" s="155">
        <f t="shared" ca="1" si="26"/>
        <v>0</v>
      </c>
      <c r="Q83" s="156">
        <f t="shared" ca="1" si="27"/>
        <v>0</v>
      </c>
      <c r="R83" s="160">
        <f>'雇用表(102部門）'!M74</f>
        <v>0.19548750063076786</v>
      </c>
      <c r="S83" s="161">
        <f t="shared" si="28"/>
        <v>0</v>
      </c>
      <c r="T83" s="162">
        <f>'雇用表(102部門）'!N74</f>
        <v>0.17820576060824486</v>
      </c>
      <c r="U83" s="163">
        <f t="shared" si="29"/>
        <v>0</v>
      </c>
      <c r="V83" s="157">
        <f t="shared" ca="1" si="30"/>
        <v>0</v>
      </c>
      <c r="W83" s="385"/>
      <c r="X83" s="388"/>
      <c r="Y83" s="211">
        <f>生産者価格評価表!DS72</f>
        <v>7.9705294812850672E-2</v>
      </c>
      <c r="Z83" s="157">
        <f t="shared" ca="1" si="21"/>
        <v>0</v>
      </c>
      <c r="AA83" s="164">
        <f>生産者価格評価表!DR72</f>
        <v>0.73614312999999998</v>
      </c>
      <c r="AB83" s="207">
        <f t="shared" ca="1" si="31"/>
        <v>0</v>
      </c>
      <c r="AC83" s="213">
        <f ca="1"/>
        <v>0</v>
      </c>
      <c r="AD83" s="155">
        <f t="shared" ca="1" si="32"/>
        <v>0</v>
      </c>
      <c r="AE83" s="156">
        <f t="shared" ca="1" si="33"/>
        <v>0</v>
      </c>
      <c r="AF83" s="165">
        <f t="shared" ca="1" si="34"/>
        <v>0</v>
      </c>
      <c r="AG83" s="166">
        <f t="shared" ca="1" si="35"/>
        <v>0</v>
      </c>
      <c r="AH83" s="159">
        <f t="shared" ca="1" si="36"/>
        <v>0</v>
      </c>
      <c r="AI83" s="155">
        <f t="shared" ca="1" si="37"/>
        <v>0</v>
      </c>
      <c r="AJ83" s="167">
        <f t="shared" ca="1" si="38"/>
        <v>0</v>
      </c>
      <c r="AK83" s="161">
        <f t="shared" ca="1" si="39"/>
        <v>0</v>
      </c>
      <c r="AL83" s="168">
        <f t="shared" ca="1" si="40"/>
        <v>0</v>
      </c>
      <c r="AM83" s="198" t="s">
        <v>394</v>
      </c>
      <c r="AN83" s="196" t="s">
        <v>657</v>
      </c>
    </row>
    <row r="84" spans="1:40" ht="20.25" customHeight="1" x14ac:dyDescent="0.15">
      <c r="A84" s="198" t="s">
        <v>395</v>
      </c>
      <c r="B84" s="196" t="s">
        <v>584</v>
      </c>
      <c r="C84" s="187">
        <v>0</v>
      </c>
      <c r="D84" s="197">
        <f>生産者価格評価表!DR73</f>
        <v>0.75748097999999997</v>
      </c>
      <c r="E84" s="159">
        <f t="shared" si="22"/>
        <v>0</v>
      </c>
      <c r="F84" s="193">
        <f ca="1">OFFSET(投入係数表!$C$114,0,ROW()-16)</f>
        <v>0.6799341698827408</v>
      </c>
      <c r="G84" s="155">
        <f t="shared" ca="1" si="23"/>
        <v>0</v>
      </c>
      <c r="H84" s="292">
        <f ca="1">OFFSET(投入係数表!$C$109,0,ROW()-16)</f>
        <v>0.32733251672960612</v>
      </c>
      <c r="I84" s="156">
        <f t="shared" ca="1" si="24"/>
        <v>0</v>
      </c>
      <c r="J84" s="394"/>
      <c r="K84" s="157">
        <v>0</v>
      </c>
      <c r="L84" s="158">
        <f>生産者価格評価表!DR73</f>
        <v>0.75748097999999997</v>
      </c>
      <c r="M84" s="207">
        <f t="shared" si="25"/>
        <v>0</v>
      </c>
      <c r="N84" s="391"/>
      <c r="O84" s="159">
        <v>0</v>
      </c>
      <c r="P84" s="155">
        <f t="shared" ca="1" si="26"/>
        <v>0</v>
      </c>
      <c r="Q84" s="156">
        <f t="shared" ca="1" si="27"/>
        <v>0</v>
      </c>
      <c r="R84" s="160">
        <f>'雇用表(102部門）'!M75</f>
        <v>6.2759156037839853E-2</v>
      </c>
      <c r="S84" s="161">
        <f t="shared" si="28"/>
        <v>0</v>
      </c>
      <c r="T84" s="162">
        <f>'雇用表(102部門）'!N75</f>
        <v>6.2401735039079774E-2</v>
      </c>
      <c r="U84" s="163">
        <f t="shared" si="29"/>
        <v>0</v>
      </c>
      <c r="V84" s="157">
        <f t="shared" ca="1" si="30"/>
        <v>0</v>
      </c>
      <c r="W84" s="385"/>
      <c r="X84" s="388"/>
      <c r="Y84" s="211">
        <f>生産者価格評価表!DS73</f>
        <v>6.8020736927128594E-2</v>
      </c>
      <c r="Z84" s="157">
        <f t="shared" ca="1" si="21"/>
        <v>0</v>
      </c>
      <c r="AA84" s="164">
        <f>生産者価格評価表!DR73</f>
        <v>0.75748097999999997</v>
      </c>
      <c r="AB84" s="207">
        <f t="shared" ca="1" si="31"/>
        <v>0</v>
      </c>
      <c r="AC84" s="213">
        <f ca="1"/>
        <v>0</v>
      </c>
      <c r="AD84" s="155">
        <f t="shared" ca="1" si="32"/>
        <v>0</v>
      </c>
      <c r="AE84" s="156">
        <f t="shared" ca="1" si="33"/>
        <v>0</v>
      </c>
      <c r="AF84" s="165">
        <f t="shared" ca="1" si="34"/>
        <v>0</v>
      </c>
      <c r="AG84" s="166">
        <f t="shared" ca="1" si="35"/>
        <v>0</v>
      </c>
      <c r="AH84" s="159">
        <f t="shared" ca="1" si="36"/>
        <v>0</v>
      </c>
      <c r="AI84" s="155">
        <f t="shared" ca="1" si="37"/>
        <v>0</v>
      </c>
      <c r="AJ84" s="167">
        <f t="shared" ca="1" si="38"/>
        <v>0</v>
      </c>
      <c r="AK84" s="161">
        <f t="shared" ca="1" si="39"/>
        <v>0</v>
      </c>
      <c r="AL84" s="168">
        <f t="shared" ca="1" si="40"/>
        <v>0</v>
      </c>
      <c r="AM84" s="198" t="s">
        <v>395</v>
      </c>
      <c r="AN84" s="196" t="s">
        <v>584</v>
      </c>
    </row>
    <row r="85" spans="1:40" ht="20.25" customHeight="1" x14ac:dyDescent="0.15">
      <c r="A85" s="198" t="s">
        <v>396</v>
      </c>
      <c r="B85" s="196" t="s">
        <v>585</v>
      </c>
      <c r="C85" s="187">
        <v>0</v>
      </c>
      <c r="D85" s="197">
        <f>生産者価格評価表!DR74</f>
        <v>1</v>
      </c>
      <c r="E85" s="159">
        <f t="shared" si="22"/>
        <v>0</v>
      </c>
      <c r="F85" s="193">
        <f ca="1">OFFSET(投入係数表!$C$114,0,ROW()-16)</f>
        <v>0.76384220355314048</v>
      </c>
      <c r="G85" s="155">
        <f t="shared" ca="1" si="23"/>
        <v>0</v>
      </c>
      <c r="H85" s="292">
        <f ca="1">OFFSET(投入係数表!$C$109,0,ROW()-16)</f>
        <v>0.1172826965589476</v>
      </c>
      <c r="I85" s="156">
        <f t="shared" ca="1" si="24"/>
        <v>0</v>
      </c>
      <c r="J85" s="394"/>
      <c r="K85" s="157">
        <v>0</v>
      </c>
      <c r="L85" s="158">
        <f>生産者価格評価表!DR74</f>
        <v>1</v>
      </c>
      <c r="M85" s="207">
        <f t="shared" si="25"/>
        <v>0</v>
      </c>
      <c r="N85" s="391"/>
      <c r="O85" s="159">
        <v>0</v>
      </c>
      <c r="P85" s="155">
        <f t="shared" ca="1" si="26"/>
        <v>0</v>
      </c>
      <c r="Q85" s="156">
        <f t="shared" ca="1" si="27"/>
        <v>0</v>
      </c>
      <c r="R85" s="160">
        <f>'雇用表(102部門）'!M76</f>
        <v>4.9082308794272146E-2</v>
      </c>
      <c r="S85" s="161">
        <f t="shared" si="28"/>
        <v>0</v>
      </c>
      <c r="T85" s="162">
        <f>'雇用表(102部門）'!N76</f>
        <v>4.4000846236747507E-2</v>
      </c>
      <c r="U85" s="163">
        <f t="shared" si="29"/>
        <v>0</v>
      </c>
      <c r="V85" s="157">
        <f t="shared" ca="1" si="30"/>
        <v>0</v>
      </c>
      <c r="W85" s="385"/>
      <c r="X85" s="388"/>
      <c r="Y85" s="211">
        <f>生産者価格評価表!DS74</f>
        <v>1.3862009426359779E-3</v>
      </c>
      <c r="Z85" s="157">
        <f t="shared" ca="1" si="21"/>
        <v>0</v>
      </c>
      <c r="AA85" s="164">
        <f>生産者価格評価表!DR74</f>
        <v>1</v>
      </c>
      <c r="AB85" s="207">
        <f t="shared" ca="1" si="31"/>
        <v>0</v>
      </c>
      <c r="AC85" s="213">
        <f ca="1"/>
        <v>0</v>
      </c>
      <c r="AD85" s="155">
        <f t="shared" ca="1" si="32"/>
        <v>0</v>
      </c>
      <c r="AE85" s="156">
        <f t="shared" ca="1" si="33"/>
        <v>0</v>
      </c>
      <c r="AF85" s="165">
        <f t="shared" ca="1" si="34"/>
        <v>0</v>
      </c>
      <c r="AG85" s="166">
        <f t="shared" ca="1" si="35"/>
        <v>0</v>
      </c>
      <c r="AH85" s="159">
        <f t="shared" ca="1" si="36"/>
        <v>0</v>
      </c>
      <c r="AI85" s="155">
        <f t="shared" ca="1" si="37"/>
        <v>0</v>
      </c>
      <c r="AJ85" s="167">
        <f t="shared" ca="1" si="38"/>
        <v>0</v>
      </c>
      <c r="AK85" s="161">
        <f t="shared" ca="1" si="39"/>
        <v>0</v>
      </c>
      <c r="AL85" s="168">
        <f t="shared" ca="1" si="40"/>
        <v>0</v>
      </c>
      <c r="AM85" s="198" t="s">
        <v>396</v>
      </c>
      <c r="AN85" s="196" t="s">
        <v>585</v>
      </c>
    </row>
    <row r="86" spans="1:40" ht="20.25" customHeight="1" x14ac:dyDescent="0.15">
      <c r="A86" s="198" t="s">
        <v>397</v>
      </c>
      <c r="B86" s="196" t="s">
        <v>479</v>
      </c>
      <c r="C86" s="187">
        <v>0</v>
      </c>
      <c r="D86" s="197">
        <f>生産者価格評価表!DR75</f>
        <v>1</v>
      </c>
      <c r="E86" s="159">
        <f t="shared" si="22"/>
        <v>0</v>
      </c>
      <c r="F86" s="193">
        <f ca="1">OFFSET(投入係数表!$C$114,0,ROW()-16)</f>
        <v>0.74165841704141366</v>
      </c>
      <c r="G86" s="155">
        <f t="shared" ca="1" si="23"/>
        <v>0</v>
      </c>
      <c r="H86" s="292">
        <f ca="1">OFFSET(投入係数表!$C$109,0,ROW()-16)</f>
        <v>0.15643675887134648</v>
      </c>
      <c r="I86" s="156">
        <f t="shared" ca="1" si="24"/>
        <v>0</v>
      </c>
      <c r="J86" s="394"/>
      <c r="K86" s="157">
        <v>0</v>
      </c>
      <c r="L86" s="158">
        <f>生産者価格評価表!DR75</f>
        <v>1</v>
      </c>
      <c r="M86" s="207">
        <f t="shared" si="25"/>
        <v>0</v>
      </c>
      <c r="N86" s="391"/>
      <c r="O86" s="159">
        <v>0</v>
      </c>
      <c r="P86" s="155">
        <f t="shared" ca="1" si="26"/>
        <v>0</v>
      </c>
      <c r="Q86" s="156">
        <f t="shared" ca="1" si="27"/>
        <v>0</v>
      </c>
      <c r="R86" s="160">
        <f>'雇用表(102部門）'!M77</f>
        <v>5.1124675304964874E-2</v>
      </c>
      <c r="S86" s="161">
        <f t="shared" si="28"/>
        <v>0</v>
      </c>
      <c r="T86" s="162">
        <f>'雇用表(102部門）'!N77</f>
        <v>1.9836222500395115E-2</v>
      </c>
      <c r="U86" s="163">
        <f t="shared" si="29"/>
        <v>0</v>
      </c>
      <c r="V86" s="157">
        <f t="shared" ca="1" si="30"/>
        <v>0</v>
      </c>
      <c r="W86" s="385"/>
      <c r="X86" s="388"/>
      <c r="Y86" s="211">
        <f>生産者価格評価表!DS75</f>
        <v>3.0431393742172408E-2</v>
      </c>
      <c r="Z86" s="157">
        <f t="shared" ca="1" si="21"/>
        <v>0</v>
      </c>
      <c r="AA86" s="164">
        <f>生産者価格評価表!DR75</f>
        <v>1</v>
      </c>
      <c r="AB86" s="207">
        <f t="shared" ca="1" si="31"/>
        <v>0</v>
      </c>
      <c r="AC86" s="213">
        <f ca="1"/>
        <v>0</v>
      </c>
      <c r="AD86" s="155">
        <f t="shared" ca="1" si="32"/>
        <v>0</v>
      </c>
      <c r="AE86" s="156">
        <f t="shared" ca="1" si="33"/>
        <v>0</v>
      </c>
      <c r="AF86" s="165">
        <f t="shared" ca="1" si="34"/>
        <v>0</v>
      </c>
      <c r="AG86" s="166">
        <f t="shared" ca="1" si="35"/>
        <v>0</v>
      </c>
      <c r="AH86" s="159">
        <f t="shared" ca="1" si="36"/>
        <v>0</v>
      </c>
      <c r="AI86" s="155">
        <f t="shared" ca="1" si="37"/>
        <v>0</v>
      </c>
      <c r="AJ86" s="167">
        <f t="shared" ca="1" si="38"/>
        <v>0</v>
      </c>
      <c r="AK86" s="161">
        <f t="shared" ca="1" si="39"/>
        <v>0</v>
      </c>
      <c r="AL86" s="168">
        <f t="shared" ca="1" si="40"/>
        <v>0</v>
      </c>
      <c r="AM86" s="198" t="s">
        <v>397</v>
      </c>
      <c r="AN86" s="196" t="s">
        <v>479</v>
      </c>
    </row>
    <row r="87" spans="1:40" ht="20.25" customHeight="1" x14ac:dyDescent="0.15">
      <c r="A87" s="198" t="s">
        <v>398</v>
      </c>
      <c r="B87" s="196" t="s">
        <v>658</v>
      </c>
      <c r="C87" s="187">
        <v>0</v>
      </c>
      <c r="D87" s="197">
        <f>生産者価格評価表!DR76</f>
        <v>1</v>
      </c>
      <c r="E87" s="159">
        <f t="shared" si="22"/>
        <v>0</v>
      </c>
      <c r="F87" s="193">
        <f ca="1">OFFSET(投入係数表!$C$114,0,ROW()-16)</f>
        <v>0.90244221237260291</v>
      </c>
      <c r="G87" s="155">
        <f t="shared" ca="1" si="23"/>
        <v>0</v>
      </c>
      <c r="H87" s="292">
        <f ca="1">OFFSET(投入係数表!$C$109,0,ROW()-16)</f>
        <v>0</v>
      </c>
      <c r="I87" s="156">
        <f t="shared" ca="1" si="24"/>
        <v>0</v>
      </c>
      <c r="J87" s="394"/>
      <c r="K87" s="157">
        <v>0</v>
      </c>
      <c r="L87" s="158">
        <f>生産者価格評価表!DR76</f>
        <v>1</v>
      </c>
      <c r="M87" s="207">
        <f t="shared" si="25"/>
        <v>0</v>
      </c>
      <c r="N87" s="391"/>
      <c r="O87" s="159">
        <v>0</v>
      </c>
      <c r="P87" s="155">
        <f t="shared" ca="1" si="26"/>
        <v>0</v>
      </c>
      <c r="Q87" s="156">
        <f t="shared" ca="1" si="27"/>
        <v>0</v>
      </c>
      <c r="R87" s="160">
        <f>'雇用表(102部門）'!M78</f>
        <v>0</v>
      </c>
      <c r="S87" s="161">
        <f t="shared" si="28"/>
        <v>0</v>
      </c>
      <c r="T87" s="162">
        <f>'雇用表(102部門）'!N78</f>
        <v>0</v>
      </c>
      <c r="U87" s="163">
        <f t="shared" si="29"/>
        <v>0</v>
      </c>
      <c r="V87" s="157">
        <f t="shared" ca="1" si="30"/>
        <v>0</v>
      </c>
      <c r="W87" s="385"/>
      <c r="X87" s="388"/>
      <c r="Y87" s="211">
        <f>生産者価格評価表!DS76</f>
        <v>0.19332954353026638</v>
      </c>
      <c r="Z87" s="157">
        <f t="shared" ca="1" si="21"/>
        <v>0</v>
      </c>
      <c r="AA87" s="164">
        <f>生産者価格評価表!DR76</f>
        <v>1</v>
      </c>
      <c r="AB87" s="207">
        <f t="shared" ca="1" si="31"/>
        <v>0</v>
      </c>
      <c r="AC87" s="213">
        <f ca="1"/>
        <v>0</v>
      </c>
      <c r="AD87" s="155">
        <f t="shared" ca="1" si="32"/>
        <v>0</v>
      </c>
      <c r="AE87" s="156">
        <f t="shared" ca="1" si="33"/>
        <v>0</v>
      </c>
      <c r="AF87" s="165">
        <f t="shared" ca="1" si="34"/>
        <v>0</v>
      </c>
      <c r="AG87" s="166">
        <f t="shared" ca="1" si="35"/>
        <v>0</v>
      </c>
      <c r="AH87" s="159">
        <f t="shared" ca="1" si="36"/>
        <v>0</v>
      </c>
      <c r="AI87" s="155">
        <f t="shared" ca="1" si="37"/>
        <v>0</v>
      </c>
      <c r="AJ87" s="167">
        <f t="shared" ca="1" si="38"/>
        <v>0</v>
      </c>
      <c r="AK87" s="161">
        <f t="shared" ca="1" si="39"/>
        <v>0</v>
      </c>
      <c r="AL87" s="168">
        <f t="shared" ca="1" si="40"/>
        <v>0</v>
      </c>
      <c r="AM87" s="198" t="s">
        <v>398</v>
      </c>
      <c r="AN87" s="196" t="s">
        <v>658</v>
      </c>
    </row>
    <row r="88" spans="1:40" ht="20.25" customHeight="1" x14ac:dyDescent="0.15">
      <c r="A88" s="198" t="s">
        <v>399</v>
      </c>
      <c r="B88" s="196" t="s">
        <v>586</v>
      </c>
      <c r="C88" s="187">
        <v>0</v>
      </c>
      <c r="D88" s="197">
        <f>生産者価格評価表!DR77</f>
        <v>0.42557473000000001</v>
      </c>
      <c r="E88" s="159">
        <f t="shared" si="22"/>
        <v>0</v>
      </c>
      <c r="F88" s="193">
        <f ca="1">OFFSET(投入係数表!$C$114,0,ROW()-16)</f>
        <v>0.66958039030718808</v>
      </c>
      <c r="G88" s="155">
        <f t="shared" ca="1" si="23"/>
        <v>0</v>
      </c>
      <c r="H88" s="292">
        <f ca="1">OFFSET(投入係数表!$C$109,0,ROW()-16)</f>
        <v>0.25215381564277517</v>
      </c>
      <c r="I88" s="156">
        <f t="shared" ca="1" si="24"/>
        <v>0</v>
      </c>
      <c r="J88" s="394"/>
      <c r="K88" s="157">
        <v>0</v>
      </c>
      <c r="L88" s="158">
        <f>生産者価格評価表!DR77</f>
        <v>0.42557473000000001</v>
      </c>
      <c r="M88" s="207">
        <f t="shared" si="25"/>
        <v>0</v>
      </c>
      <c r="N88" s="391"/>
      <c r="O88" s="159">
        <v>0</v>
      </c>
      <c r="P88" s="155">
        <f t="shared" ca="1" si="26"/>
        <v>0</v>
      </c>
      <c r="Q88" s="156">
        <f t="shared" ca="1" si="27"/>
        <v>0</v>
      </c>
      <c r="R88" s="160">
        <f>'雇用表(102部門）'!M79</f>
        <v>0.15417792828790958</v>
      </c>
      <c r="S88" s="161">
        <f t="shared" si="28"/>
        <v>0</v>
      </c>
      <c r="T88" s="162">
        <f>'雇用表(102部門）'!N79</f>
        <v>0.15417792828790958</v>
      </c>
      <c r="U88" s="163">
        <f t="shared" si="29"/>
        <v>0</v>
      </c>
      <c r="V88" s="157">
        <f t="shared" ca="1" si="30"/>
        <v>0</v>
      </c>
      <c r="W88" s="385"/>
      <c r="X88" s="388"/>
      <c r="Y88" s="211">
        <f>生産者価格評価表!DS77</f>
        <v>8.4704471245473385E-3</v>
      </c>
      <c r="Z88" s="157">
        <f t="shared" ca="1" si="21"/>
        <v>0</v>
      </c>
      <c r="AA88" s="164">
        <f>生産者価格評価表!DR77</f>
        <v>0.42557473000000001</v>
      </c>
      <c r="AB88" s="207">
        <f t="shared" ca="1" si="31"/>
        <v>0</v>
      </c>
      <c r="AC88" s="213">
        <f ca="1"/>
        <v>0</v>
      </c>
      <c r="AD88" s="155">
        <f t="shared" ca="1" si="32"/>
        <v>0</v>
      </c>
      <c r="AE88" s="156">
        <f t="shared" ca="1" si="33"/>
        <v>0</v>
      </c>
      <c r="AF88" s="165">
        <f t="shared" ca="1" si="34"/>
        <v>0</v>
      </c>
      <c r="AG88" s="166">
        <f t="shared" ca="1" si="35"/>
        <v>0</v>
      </c>
      <c r="AH88" s="159">
        <f t="shared" ca="1" si="36"/>
        <v>0</v>
      </c>
      <c r="AI88" s="155">
        <f t="shared" ca="1" si="37"/>
        <v>0</v>
      </c>
      <c r="AJ88" s="167">
        <f t="shared" ca="1" si="38"/>
        <v>0</v>
      </c>
      <c r="AK88" s="161">
        <f t="shared" ca="1" si="39"/>
        <v>0</v>
      </c>
      <c r="AL88" s="168">
        <f t="shared" ca="1" si="40"/>
        <v>0</v>
      </c>
      <c r="AM88" s="198" t="s">
        <v>399</v>
      </c>
      <c r="AN88" s="196" t="s">
        <v>586</v>
      </c>
    </row>
    <row r="89" spans="1:40" ht="20.25" customHeight="1" x14ac:dyDescent="0.15">
      <c r="A89" s="198" t="s">
        <v>400</v>
      </c>
      <c r="B89" s="196" t="s">
        <v>587</v>
      </c>
      <c r="C89" s="187">
        <v>0</v>
      </c>
      <c r="D89" s="197">
        <f>生産者価格評価表!DR78</f>
        <v>0.83272433999999995</v>
      </c>
      <c r="E89" s="159">
        <f t="shared" si="22"/>
        <v>0</v>
      </c>
      <c r="F89" s="193">
        <f ca="1">OFFSET(投入係数表!$C$114,0,ROW()-16)</f>
        <v>0.75688033868554949</v>
      </c>
      <c r="G89" s="155">
        <f t="shared" ca="1" si="23"/>
        <v>0</v>
      </c>
      <c r="H89" s="292">
        <f ca="1">OFFSET(投入係数表!$C$109,0,ROW()-16)</f>
        <v>0.5256586711469946</v>
      </c>
      <c r="I89" s="156">
        <f t="shared" ca="1" si="24"/>
        <v>0</v>
      </c>
      <c r="J89" s="394"/>
      <c r="K89" s="157">
        <v>0</v>
      </c>
      <c r="L89" s="158">
        <f>生産者価格評価表!DR78</f>
        <v>0.83272433999999995</v>
      </c>
      <c r="M89" s="207">
        <f t="shared" si="25"/>
        <v>0</v>
      </c>
      <c r="N89" s="391"/>
      <c r="O89" s="159">
        <v>0</v>
      </c>
      <c r="P89" s="155">
        <f t="shared" ca="1" si="26"/>
        <v>0</v>
      </c>
      <c r="Q89" s="156">
        <f t="shared" ca="1" si="27"/>
        <v>0</v>
      </c>
      <c r="R89" s="160">
        <f>'雇用表(102部門）'!M80</f>
        <v>0.13636122053081787</v>
      </c>
      <c r="S89" s="161">
        <f t="shared" si="28"/>
        <v>0</v>
      </c>
      <c r="T89" s="162">
        <f>'雇用表(102部門）'!N80</f>
        <v>0.13527608719581369</v>
      </c>
      <c r="U89" s="163">
        <f t="shared" si="29"/>
        <v>0</v>
      </c>
      <c r="V89" s="157">
        <f t="shared" ca="1" si="30"/>
        <v>0</v>
      </c>
      <c r="W89" s="385"/>
      <c r="X89" s="388"/>
      <c r="Y89" s="211">
        <f>生産者価格評価表!DS78</f>
        <v>1.1987085025958945E-2</v>
      </c>
      <c r="Z89" s="157">
        <f t="shared" ca="1" si="21"/>
        <v>0</v>
      </c>
      <c r="AA89" s="164">
        <f>生産者価格評価表!DR78</f>
        <v>0.83272433999999995</v>
      </c>
      <c r="AB89" s="207">
        <f t="shared" ca="1" si="31"/>
        <v>0</v>
      </c>
      <c r="AC89" s="213">
        <f ca="1"/>
        <v>0</v>
      </c>
      <c r="AD89" s="155">
        <f t="shared" ca="1" si="32"/>
        <v>0</v>
      </c>
      <c r="AE89" s="156">
        <f t="shared" ca="1" si="33"/>
        <v>0</v>
      </c>
      <c r="AF89" s="165">
        <f t="shared" ca="1" si="34"/>
        <v>0</v>
      </c>
      <c r="AG89" s="166">
        <f t="shared" ca="1" si="35"/>
        <v>0</v>
      </c>
      <c r="AH89" s="159">
        <f t="shared" ca="1" si="36"/>
        <v>0</v>
      </c>
      <c r="AI89" s="155">
        <f t="shared" ca="1" si="37"/>
        <v>0</v>
      </c>
      <c r="AJ89" s="167">
        <f t="shared" ca="1" si="38"/>
        <v>0</v>
      </c>
      <c r="AK89" s="161">
        <f t="shared" ca="1" si="39"/>
        <v>0</v>
      </c>
      <c r="AL89" s="168">
        <f t="shared" ca="1" si="40"/>
        <v>0</v>
      </c>
      <c r="AM89" s="198" t="s">
        <v>400</v>
      </c>
      <c r="AN89" s="196" t="s">
        <v>587</v>
      </c>
    </row>
    <row r="90" spans="1:40" ht="20.25" customHeight="1" x14ac:dyDescent="0.15">
      <c r="A90" s="198" t="s">
        <v>401</v>
      </c>
      <c r="B90" s="196" t="s">
        <v>588</v>
      </c>
      <c r="C90" s="187">
        <v>0</v>
      </c>
      <c r="D90" s="197">
        <f>生産者価格評価表!DR79</f>
        <v>1</v>
      </c>
      <c r="E90" s="159">
        <f t="shared" si="22"/>
        <v>0</v>
      </c>
      <c r="F90" s="193">
        <f ca="1">OFFSET(投入係数表!$C$114,0,ROW()-16)</f>
        <v>0</v>
      </c>
      <c r="G90" s="155">
        <f t="shared" ca="1" si="23"/>
        <v>0</v>
      </c>
      <c r="H90" s="292">
        <f ca="1">OFFSET(投入係数表!$C$109,0,ROW()-16)</f>
        <v>0</v>
      </c>
      <c r="I90" s="156">
        <f t="shared" ca="1" si="24"/>
        <v>0</v>
      </c>
      <c r="J90" s="394"/>
      <c r="K90" s="157">
        <v>0</v>
      </c>
      <c r="L90" s="158">
        <f>生産者価格評価表!DR79</f>
        <v>1</v>
      </c>
      <c r="M90" s="207">
        <f t="shared" si="25"/>
        <v>0</v>
      </c>
      <c r="N90" s="391"/>
      <c r="O90" s="159">
        <v>0</v>
      </c>
      <c r="P90" s="155">
        <f t="shared" ca="1" si="26"/>
        <v>0</v>
      </c>
      <c r="Q90" s="156">
        <f t="shared" ca="1" si="27"/>
        <v>0</v>
      </c>
      <c r="R90" s="160">
        <f>'雇用表(102部門）'!M81</f>
        <v>0</v>
      </c>
      <c r="S90" s="161">
        <f t="shared" si="28"/>
        <v>0</v>
      </c>
      <c r="T90" s="162">
        <f>'雇用表(102部門）'!N81</f>
        <v>0</v>
      </c>
      <c r="U90" s="163">
        <f t="shared" si="29"/>
        <v>0</v>
      </c>
      <c r="V90" s="157">
        <f t="shared" ca="1" si="30"/>
        <v>0</v>
      </c>
      <c r="W90" s="385"/>
      <c r="X90" s="388"/>
      <c r="Y90" s="211">
        <f>生産者価格評価表!DS79</f>
        <v>0</v>
      </c>
      <c r="Z90" s="157">
        <f t="shared" ca="1" si="21"/>
        <v>0</v>
      </c>
      <c r="AA90" s="164">
        <f>生産者価格評価表!DR79</f>
        <v>1</v>
      </c>
      <c r="AB90" s="207">
        <f t="shared" ca="1" si="31"/>
        <v>0</v>
      </c>
      <c r="AC90" s="213">
        <f ca="1"/>
        <v>0</v>
      </c>
      <c r="AD90" s="155">
        <f t="shared" ca="1" si="32"/>
        <v>0</v>
      </c>
      <c r="AE90" s="156">
        <f t="shared" ca="1" si="33"/>
        <v>0</v>
      </c>
      <c r="AF90" s="165">
        <f t="shared" ca="1" si="34"/>
        <v>0</v>
      </c>
      <c r="AG90" s="166">
        <f t="shared" ca="1" si="35"/>
        <v>0</v>
      </c>
      <c r="AH90" s="159">
        <f t="shared" ca="1" si="36"/>
        <v>0</v>
      </c>
      <c r="AI90" s="155">
        <f t="shared" ca="1" si="37"/>
        <v>0</v>
      </c>
      <c r="AJ90" s="167">
        <f t="shared" ca="1" si="38"/>
        <v>0</v>
      </c>
      <c r="AK90" s="161">
        <f t="shared" ca="1" si="39"/>
        <v>0</v>
      </c>
      <c r="AL90" s="168">
        <f t="shared" ca="1" si="40"/>
        <v>0</v>
      </c>
      <c r="AM90" s="198" t="s">
        <v>401</v>
      </c>
      <c r="AN90" s="196" t="s">
        <v>588</v>
      </c>
    </row>
    <row r="91" spans="1:40" ht="20.25" customHeight="1" x14ac:dyDescent="0.15">
      <c r="A91" s="198" t="s">
        <v>402</v>
      </c>
      <c r="B91" s="196" t="s">
        <v>589</v>
      </c>
      <c r="C91" s="187">
        <v>0</v>
      </c>
      <c r="D91" s="197">
        <f>生産者価格評価表!DR80</f>
        <v>0.12070855000000003</v>
      </c>
      <c r="E91" s="159">
        <f t="shared" si="22"/>
        <v>0</v>
      </c>
      <c r="F91" s="193">
        <f ca="1">OFFSET(投入係数表!$C$114,0,ROW()-16)</f>
        <v>0.45587999416181191</v>
      </c>
      <c r="G91" s="155">
        <f t="shared" ca="1" si="23"/>
        <v>0</v>
      </c>
      <c r="H91" s="292">
        <f ca="1">OFFSET(投入係数表!$C$109,0,ROW()-16)</f>
        <v>0.21409257204352558</v>
      </c>
      <c r="I91" s="156">
        <f t="shared" ca="1" si="24"/>
        <v>0</v>
      </c>
      <c r="J91" s="394"/>
      <c r="K91" s="157">
        <v>0</v>
      </c>
      <c r="L91" s="158">
        <f>生産者価格評価表!DR80</f>
        <v>0.12070855000000003</v>
      </c>
      <c r="M91" s="207">
        <f t="shared" si="25"/>
        <v>0</v>
      </c>
      <c r="N91" s="391"/>
      <c r="O91" s="159">
        <v>0</v>
      </c>
      <c r="P91" s="155">
        <f t="shared" ca="1" si="26"/>
        <v>0</v>
      </c>
      <c r="Q91" s="156">
        <f t="shared" ca="1" si="27"/>
        <v>0</v>
      </c>
      <c r="R91" s="160">
        <f>'雇用表(102部門）'!M82</f>
        <v>7.3524407805753769E-2</v>
      </c>
      <c r="S91" s="161">
        <f t="shared" si="28"/>
        <v>0</v>
      </c>
      <c r="T91" s="162">
        <f>'雇用表(102部門）'!N82</f>
        <v>7.3524407805753769E-2</v>
      </c>
      <c r="U91" s="163">
        <f t="shared" si="29"/>
        <v>0</v>
      </c>
      <c r="V91" s="157">
        <f t="shared" ca="1" si="30"/>
        <v>0</v>
      </c>
      <c r="W91" s="385"/>
      <c r="X91" s="388"/>
      <c r="Y91" s="211">
        <f>生産者価格評価表!DS80</f>
        <v>4.8959252557493704E-4</v>
      </c>
      <c r="Z91" s="157">
        <f t="shared" ca="1" si="21"/>
        <v>0</v>
      </c>
      <c r="AA91" s="164">
        <f>生産者価格評価表!DR80</f>
        <v>0.12070855000000003</v>
      </c>
      <c r="AB91" s="207">
        <f t="shared" ca="1" si="31"/>
        <v>0</v>
      </c>
      <c r="AC91" s="213">
        <f ca="1"/>
        <v>0</v>
      </c>
      <c r="AD91" s="155">
        <f t="shared" ca="1" si="32"/>
        <v>0</v>
      </c>
      <c r="AE91" s="156">
        <f t="shared" ca="1" si="33"/>
        <v>0</v>
      </c>
      <c r="AF91" s="165">
        <f t="shared" ca="1" si="34"/>
        <v>0</v>
      </c>
      <c r="AG91" s="166">
        <f t="shared" ca="1" si="35"/>
        <v>0</v>
      </c>
      <c r="AH91" s="159">
        <f t="shared" ca="1" si="36"/>
        <v>0</v>
      </c>
      <c r="AI91" s="155">
        <f t="shared" ca="1" si="37"/>
        <v>0</v>
      </c>
      <c r="AJ91" s="167">
        <f t="shared" ca="1" si="38"/>
        <v>0</v>
      </c>
      <c r="AK91" s="161">
        <f t="shared" ca="1" si="39"/>
        <v>0</v>
      </c>
      <c r="AL91" s="168">
        <f t="shared" ca="1" si="40"/>
        <v>0</v>
      </c>
      <c r="AM91" s="198" t="s">
        <v>402</v>
      </c>
      <c r="AN91" s="196" t="s">
        <v>589</v>
      </c>
    </row>
    <row r="92" spans="1:40" ht="20.25" customHeight="1" x14ac:dyDescent="0.15">
      <c r="A92" s="198" t="s">
        <v>403</v>
      </c>
      <c r="B92" s="196" t="s">
        <v>590</v>
      </c>
      <c r="C92" s="187">
        <v>0</v>
      </c>
      <c r="D92" s="197">
        <f>生産者価格評価表!DR81</f>
        <v>0.19537327999999998</v>
      </c>
      <c r="E92" s="159">
        <f t="shared" si="22"/>
        <v>0</v>
      </c>
      <c r="F92" s="193">
        <f ca="1">OFFSET(投入係数表!$C$114,0,ROW()-16)</f>
        <v>0.17911601537895847</v>
      </c>
      <c r="G92" s="155">
        <f t="shared" ca="1" si="23"/>
        <v>0</v>
      </c>
      <c r="H92" s="292">
        <f ca="1">OFFSET(投入係数表!$C$109,0,ROW()-16)</f>
        <v>0.11395831551304113</v>
      </c>
      <c r="I92" s="156">
        <f t="shared" ca="1" si="24"/>
        <v>0</v>
      </c>
      <c r="J92" s="394"/>
      <c r="K92" s="157">
        <v>0</v>
      </c>
      <c r="L92" s="158">
        <f>生産者価格評価表!DR81</f>
        <v>0.19537327999999998</v>
      </c>
      <c r="M92" s="207">
        <f t="shared" si="25"/>
        <v>0</v>
      </c>
      <c r="N92" s="391"/>
      <c r="O92" s="159">
        <v>0</v>
      </c>
      <c r="P92" s="155">
        <f t="shared" ca="1" si="26"/>
        <v>0</v>
      </c>
      <c r="Q92" s="156">
        <f t="shared" ca="1" si="27"/>
        <v>0</v>
      </c>
      <c r="R92" s="160">
        <f>'雇用表(102部門）'!M83</f>
        <v>2.4439257890825392E-2</v>
      </c>
      <c r="S92" s="161">
        <f t="shared" si="28"/>
        <v>0</v>
      </c>
      <c r="T92" s="162">
        <f>'雇用表(102部門）'!N83</f>
        <v>2.4439257890825392E-2</v>
      </c>
      <c r="U92" s="163">
        <f t="shared" si="29"/>
        <v>0</v>
      </c>
      <c r="V92" s="157">
        <f t="shared" ca="1" si="30"/>
        <v>0</v>
      </c>
      <c r="W92" s="385"/>
      <c r="X92" s="388"/>
      <c r="Y92" s="211">
        <f>生産者価格評価表!DS81</f>
        <v>6.4492443155249367E-3</v>
      </c>
      <c r="Z92" s="157">
        <f t="shared" ca="1" si="21"/>
        <v>0</v>
      </c>
      <c r="AA92" s="164">
        <f>生産者価格評価表!DR81</f>
        <v>0.19537327999999998</v>
      </c>
      <c r="AB92" s="207">
        <f t="shared" ca="1" si="31"/>
        <v>0</v>
      </c>
      <c r="AC92" s="213">
        <f ca="1"/>
        <v>0</v>
      </c>
      <c r="AD92" s="155">
        <f t="shared" ca="1" si="32"/>
        <v>0</v>
      </c>
      <c r="AE92" s="156">
        <f t="shared" ca="1" si="33"/>
        <v>0</v>
      </c>
      <c r="AF92" s="165">
        <f t="shared" ca="1" si="34"/>
        <v>0</v>
      </c>
      <c r="AG92" s="166">
        <f t="shared" ca="1" si="35"/>
        <v>0</v>
      </c>
      <c r="AH92" s="159">
        <f t="shared" ca="1" si="36"/>
        <v>0</v>
      </c>
      <c r="AI92" s="155">
        <f t="shared" ca="1" si="37"/>
        <v>0</v>
      </c>
      <c r="AJ92" s="167">
        <f t="shared" ca="1" si="38"/>
        <v>0</v>
      </c>
      <c r="AK92" s="161">
        <f t="shared" ca="1" si="39"/>
        <v>0</v>
      </c>
      <c r="AL92" s="168">
        <f t="shared" ca="1" si="40"/>
        <v>0</v>
      </c>
      <c r="AM92" s="198" t="s">
        <v>403</v>
      </c>
      <c r="AN92" s="196" t="s">
        <v>590</v>
      </c>
    </row>
    <row r="93" spans="1:40" ht="20.25" customHeight="1" x14ac:dyDescent="0.15">
      <c r="A93" s="198" t="s">
        <v>404</v>
      </c>
      <c r="B93" s="196" t="s">
        <v>659</v>
      </c>
      <c r="C93" s="187">
        <v>0</v>
      </c>
      <c r="D93" s="197">
        <f>生産者価格評価表!DR82</f>
        <v>0.30470264999999996</v>
      </c>
      <c r="E93" s="159">
        <f t="shared" si="22"/>
        <v>0</v>
      </c>
      <c r="F93" s="193">
        <f ca="1">OFFSET(投入係数表!$C$114,0,ROW()-16)</f>
        <v>0.6854091278774167</v>
      </c>
      <c r="G93" s="155">
        <f t="shared" ca="1" si="23"/>
        <v>0</v>
      </c>
      <c r="H93" s="292">
        <f ca="1">OFFSET(投入係数表!$C$109,0,ROW()-16)</f>
        <v>0.31929551572924564</v>
      </c>
      <c r="I93" s="156">
        <f t="shared" ca="1" si="24"/>
        <v>0</v>
      </c>
      <c r="J93" s="394"/>
      <c r="K93" s="157">
        <v>0</v>
      </c>
      <c r="L93" s="158">
        <f>生産者価格評価表!DR82</f>
        <v>0.30470264999999996</v>
      </c>
      <c r="M93" s="207">
        <f t="shared" si="25"/>
        <v>0</v>
      </c>
      <c r="N93" s="391"/>
      <c r="O93" s="159">
        <v>0</v>
      </c>
      <c r="P93" s="155">
        <f t="shared" ca="1" si="26"/>
        <v>0</v>
      </c>
      <c r="Q93" s="156">
        <f t="shared" ca="1" si="27"/>
        <v>0</v>
      </c>
      <c r="R93" s="160">
        <f>'雇用表(102部門）'!M84</f>
        <v>0.12969566527916873</v>
      </c>
      <c r="S93" s="161">
        <f t="shared" si="28"/>
        <v>0</v>
      </c>
      <c r="T93" s="162">
        <f>'雇用表(102部門）'!N84</f>
        <v>0.12875470519250004</v>
      </c>
      <c r="U93" s="163">
        <f t="shared" si="29"/>
        <v>0</v>
      </c>
      <c r="V93" s="157">
        <f t="shared" ca="1" si="30"/>
        <v>0</v>
      </c>
      <c r="W93" s="385"/>
      <c r="X93" s="388"/>
      <c r="Y93" s="211">
        <f>生産者価格評価表!DS82</f>
        <v>4.7672284278271277E-4</v>
      </c>
      <c r="Z93" s="157">
        <f t="shared" ca="1" si="21"/>
        <v>0</v>
      </c>
      <c r="AA93" s="164">
        <f>生産者価格評価表!DR82</f>
        <v>0.30470264999999996</v>
      </c>
      <c r="AB93" s="207">
        <f t="shared" ca="1" si="31"/>
        <v>0</v>
      </c>
      <c r="AC93" s="213">
        <f ca="1"/>
        <v>0</v>
      </c>
      <c r="AD93" s="155">
        <f t="shared" ca="1" si="32"/>
        <v>0</v>
      </c>
      <c r="AE93" s="156">
        <f t="shared" ca="1" si="33"/>
        <v>0</v>
      </c>
      <c r="AF93" s="165">
        <f t="shared" ca="1" si="34"/>
        <v>0</v>
      </c>
      <c r="AG93" s="166">
        <f t="shared" ca="1" si="35"/>
        <v>0</v>
      </c>
      <c r="AH93" s="159">
        <f t="shared" ca="1" si="36"/>
        <v>0</v>
      </c>
      <c r="AI93" s="155">
        <f t="shared" ca="1" si="37"/>
        <v>0</v>
      </c>
      <c r="AJ93" s="167">
        <f t="shared" ca="1" si="38"/>
        <v>0</v>
      </c>
      <c r="AK93" s="161">
        <f t="shared" ca="1" si="39"/>
        <v>0</v>
      </c>
      <c r="AL93" s="168">
        <f t="shared" ca="1" si="40"/>
        <v>0</v>
      </c>
      <c r="AM93" s="198" t="s">
        <v>404</v>
      </c>
      <c r="AN93" s="196" t="s">
        <v>659</v>
      </c>
    </row>
    <row r="94" spans="1:40" ht="20.25" customHeight="1" x14ac:dyDescent="0.15">
      <c r="A94" s="198" t="s">
        <v>405</v>
      </c>
      <c r="B94" s="196" t="s">
        <v>481</v>
      </c>
      <c r="C94" s="187">
        <v>0</v>
      </c>
      <c r="D94" s="197">
        <f>生産者価格評価表!DR83</f>
        <v>7.4326710000000018E-2</v>
      </c>
      <c r="E94" s="159">
        <f t="shared" si="22"/>
        <v>0</v>
      </c>
      <c r="F94" s="193">
        <f ca="1">OFFSET(投入係数表!$C$114,0,ROW()-16)</f>
        <v>0.63776367243260013</v>
      </c>
      <c r="G94" s="155">
        <f t="shared" ca="1" si="23"/>
        <v>0</v>
      </c>
      <c r="H94" s="292">
        <f ca="1">OFFSET(投入係数表!$C$109,0,ROW()-16)</f>
        <v>0.22779172578116488</v>
      </c>
      <c r="I94" s="156">
        <f t="shared" ca="1" si="24"/>
        <v>0</v>
      </c>
      <c r="J94" s="394"/>
      <c r="K94" s="157">
        <v>0</v>
      </c>
      <c r="L94" s="158">
        <f>生産者価格評価表!DR83</f>
        <v>7.4326710000000018E-2</v>
      </c>
      <c r="M94" s="207">
        <f t="shared" si="25"/>
        <v>0</v>
      </c>
      <c r="N94" s="391"/>
      <c r="O94" s="159">
        <v>0</v>
      </c>
      <c r="P94" s="155">
        <f t="shared" ca="1" si="26"/>
        <v>0</v>
      </c>
      <c r="Q94" s="156">
        <f t="shared" ca="1" si="27"/>
        <v>0</v>
      </c>
      <c r="R94" s="160">
        <f>'雇用表(102部門）'!M85</f>
        <v>9.0644704523497321E-2</v>
      </c>
      <c r="S94" s="161">
        <f t="shared" si="28"/>
        <v>0</v>
      </c>
      <c r="T94" s="162">
        <f>'雇用表(102部門）'!N85</f>
        <v>9.0644704523497321E-2</v>
      </c>
      <c r="U94" s="163">
        <f t="shared" si="29"/>
        <v>0</v>
      </c>
      <c r="V94" s="157">
        <f t="shared" ca="1" si="30"/>
        <v>0</v>
      </c>
      <c r="W94" s="385"/>
      <c r="X94" s="388"/>
      <c r="Y94" s="211">
        <f>生産者価格評価表!DS83</f>
        <v>6.1639540114728612E-4</v>
      </c>
      <c r="Z94" s="157">
        <f t="shared" ca="1" si="21"/>
        <v>0</v>
      </c>
      <c r="AA94" s="164">
        <f>生産者価格評価表!DR83</f>
        <v>7.4326710000000018E-2</v>
      </c>
      <c r="AB94" s="207">
        <f t="shared" ca="1" si="31"/>
        <v>0</v>
      </c>
      <c r="AC94" s="213">
        <f ca="1"/>
        <v>0</v>
      </c>
      <c r="AD94" s="155">
        <f t="shared" ca="1" si="32"/>
        <v>0</v>
      </c>
      <c r="AE94" s="156">
        <f t="shared" ca="1" si="33"/>
        <v>0</v>
      </c>
      <c r="AF94" s="165">
        <f t="shared" ca="1" si="34"/>
        <v>0</v>
      </c>
      <c r="AG94" s="166">
        <f t="shared" ca="1" si="35"/>
        <v>0</v>
      </c>
      <c r="AH94" s="159">
        <f t="shared" ca="1" si="36"/>
        <v>0</v>
      </c>
      <c r="AI94" s="155">
        <f t="shared" ca="1" si="37"/>
        <v>0</v>
      </c>
      <c r="AJ94" s="167">
        <f t="shared" ca="1" si="38"/>
        <v>0</v>
      </c>
      <c r="AK94" s="161">
        <f t="shared" ca="1" si="39"/>
        <v>0</v>
      </c>
      <c r="AL94" s="168">
        <f t="shared" ca="1" si="40"/>
        <v>0</v>
      </c>
      <c r="AM94" s="198" t="s">
        <v>405</v>
      </c>
      <c r="AN94" s="196" t="s">
        <v>481</v>
      </c>
    </row>
    <row r="95" spans="1:40" ht="20.25" customHeight="1" x14ac:dyDescent="0.15">
      <c r="A95" s="198" t="s">
        <v>406</v>
      </c>
      <c r="B95" s="196" t="s">
        <v>660</v>
      </c>
      <c r="C95" s="187">
        <v>0</v>
      </c>
      <c r="D95" s="197">
        <f>生産者価格評価表!DR84</f>
        <v>0.59816840999999998</v>
      </c>
      <c r="E95" s="159">
        <f t="shared" si="22"/>
        <v>0</v>
      </c>
      <c r="F95" s="193">
        <f ca="1">OFFSET(投入係数表!$C$114,0,ROW()-16)</f>
        <v>0.69120420538267369</v>
      </c>
      <c r="G95" s="155">
        <f t="shared" ca="1" si="23"/>
        <v>0</v>
      </c>
      <c r="H95" s="292">
        <f ca="1">OFFSET(投入係数表!$C$109,0,ROW()-16)</f>
        <v>0.21048540439203348</v>
      </c>
      <c r="I95" s="156">
        <f t="shared" ca="1" si="24"/>
        <v>0</v>
      </c>
      <c r="J95" s="394"/>
      <c r="K95" s="157">
        <v>0</v>
      </c>
      <c r="L95" s="158">
        <f>生産者価格評価表!DR84</f>
        <v>0.59816840999999998</v>
      </c>
      <c r="M95" s="207">
        <f t="shared" si="25"/>
        <v>0</v>
      </c>
      <c r="N95" s="391"/>
      <c r="O95" s="159">
        <v>0</v>
      </c>
      <c r="P95" s="155">
        <f t="shared" ca="1" si="26"/>
        <v>0</v>
      </c>
      <c r="Q95" s="156">
        <f t="shared" ca="1" si="27"/>
        <v>0</v>
      </c>
      <c r="R95" s="160">
        <f>'雇用表(102部門）'!M86</f>
        <v>4.7420052290209229E-2</v>
      </c>
      <c r="S95" s="161">
        <f t="shared" si="28"/>
        <v>0</v>
      </c>
      <c r="T95" s="162">
        <f>'雇用表(102部門）'!N86</f>
        <v>4.2325335928451217E-2</v>
      </c>
      <c r="U95" s="163">
        <f t="shared" si="29"/>
        <v>0</v>
      </c>
      <c r="V95" s="157">
        <f t="shared" ca="1" si="30"/>
        <v>0</v>
      </c>
      <c r="W95" s="385"/>
      <c r="X95" s="388"/>
      <c r="Y95" s="211">
        <f>生産者価格評価表!DS84</f>
        <v>8.9680233098119247E-3</v>
      </c>
      <c r="Z95" s="157">
        <f t="shared" ca="1" si="21"/>
        <v>0</v>
      </c>
      <c r="AA95" s="164">
        <f>生産者価格評価表!DR84</f>
        <v>0.59816840999999998</v>
      </c>
      <c r="AB95" s="207">
        <f t="shared" ca="1" si="31"/>
        <v>0</v>
      </c>
      <c r="AC95" s="213">
        <f ca="1"/>
        <v>0</v>
      </c>
      <c r="AD95" s="155">
        <f t="shared" ca="1" si="32"/>
        <v>0</v>
      </c>
      <c r="AE95" s="156">
        <f t="shared" ca="1" si="33"/>
        <v>0</v>
      </c>
      <c r="AF95" s="165">
        <f t="shared" ca="1" si="34"/>
        <v>0</v>
      </c>
      <c r="AG95" s="166">
        <f t="shared" ca="1" si="35"/>
        <v>0</v>
      </c>
      <c r="AH95" s="159">
        <f t="shared" ca="1" si="36"/>
        <v>0</v>
      </c>
      <c r="AI95" s="155">
        <f t="shared" ca="1" si="37"/>
        <v>0</v>
      </c>
      <c r="AJ95" s="167">
        <f t="shared" ca="1" si="38"/>
        <v>0</v>
      </c>
      <c r="AK95" s="161">
        <f t="shared" ca="1" si="39"/>
        <v>0</v>
      </c>
      <c r="AL95" s="168">
        <f t="shared" ca="1" si="40"/>
        <v>0</v>
      </c>
      <c r="AM95" s="198" t="s">
        <v>406</v>
      </c>
      <c r="AN95" s="196" t="s">
        <v>660</v>
      </c>
    </row>
    <row r="96" spans="1:40" ht="20.25" customHeight="1" x14ac:dyDescent="0.15">
      <c r="A96" s="198" t="s">
        <v>407</v>
      </c>
      <c r="B96" s="196" t="s">
        <v>661</v>
      </c>
      <c r="C96" s="187">
        <v>0</v>
      </c>
      <c r="D96" s="197">
        <f>生産者価格評価表!DR85</f>
        <v>0.95790503999999999</v>
      </c>
      <c r="E96" s="159">
        <f t="shared" si="22"/>
        <v>0</v>
      </c>
      <c r="F96" s="193">
        <f ca="1">OFFSET(投入係数表!$C$114,0,ROW()-16)</f>
        <v>0.7827292409850154</v>
      </c>
      <c r="G96" s="155">
        <f t="shared" ca="1" si="23"/>
        <v>0</v>
      </c>
      <c r="H96" s="292">
        <f ca="1">OFFSET(投入係数表!$C$109,0,ROW()-16)</f>
        <v>0.66344303002007265</v>
      </c>
      <c r="I96" s="156">
        <f t="shared" ca="1" si="24"/>
        <v>0</v>
      </c>
      <c r="J96" s="394"/>
      <c r="K96" s="157">
        <v>0</v>
      </c>
      <c r="L96" s="158">
        <f>生産者価格評価表!DR85</f>
        <v>0.95790503999999999</v>
      </c>
      <c r="M96" s="207">
        <f t="shared" si="25"/>
        <v>0</v>
      </c>
      <c r="N96" s="391"/>
      <c r="O96" s="159">
        <v>0</v>
      </c>
      <c r="P96" s="155">
        <f t="shared" ca="1" si="26"/>
        <v>0</v>
      </c>
      <c r="Q96" s="156">
        <f t="shared" ca="1" si="27"/>
        <v>0</v>
      </c>
      <c r="R96" s="160">
        <f>'雇用表(102部門）'!M87</f>
        <v>0.15129600263627446</v>
      </c>
      <c r="S96" s="161">
        <f t="shared" si="28"/>
        <v>0</v>
      </c>
      <c r="T96" s="162">
        <f>'雇用表(102部門）'!N87</f>
        <v>0.15129600263627446</v>
      </c>
      <c r="U96" s="163">
        <f t="shared" si="29"/>
        <v>0</v>
      </c>
      <c r="V96" s="157">
        <f t="shared" ca="1" si="30"/>
        <v>0</v>
      </c>
      <c r="W96" s="385"/>
      <c r="X96" s="388"/>
      <c r="Y96" s="211">
        <f>生産者価格評価表!DS85</f>
        <v>9.2920177104458088E-4</v>
      </c>
      <c r="Z96" s="157">
        <f t="shared" ca="1" si="21"/>
        <v>0</v>
      </c>
      <c r="AA96" s="164">
        <f>生産者価格評価表!DR85</f>
        <v>0.95790503999999999</v>
      </c>
      <c r="AB96" s="207">
        <f t="shared" ca="1" si="31"/>
        <v>0</v>
      </c>
      <c r="AC96" s="213">
        <f ca="1"/>
        <v>0</v>
      </c>
      <c r="AD96" s="155">
        <f t="shared" ca="1" si="32"/>
        <v>0</v>
      </c>
      <c r="AE96" s="156">
        <f t="shared" ca="1" si="33"/>
        <v>0</v>
      </c>
      <c r="AF96" s="165">
        <f t="shared" ca="1" si="34"/>
        <v>0</v>
      </c>
      <c r="AG96" s="166">
        <f t="shared" ca="1" si="35"/>
        <v>0</v>
      </c>
      <c r="AH96" s="159">
        <f t="shared" ca="1" si="36"/>
        <v>0</v>
      </c>
      <c r="AI96" s="155">
        <f t="shared" ca="1" si="37"/>
        <v>0</v>
      </c>
      <c r="AJ96" s="167">
        <f t="shared" ca="1" si="38"/>
        <v>0</v>
      </c>
      <c r="AK96" s="161">
        <f t="shared" ca="1" si="39"/>
        <v>0</v>
      </c>
      <c r="AL96" s="168">
        <f t="shared" ca="1" si="40"/>
        <v>0</v>
      </c>
      <c r="AM96" s="198" t="s">
        <v>407</v>
      </c>
      <c r="AN96" s="196" t="s">
        <v>661</v>
      </c>
    </row>
    <row r="97" spans="1:40" ht="20.25" customHeight="1" x14ac:dyDescent="0.15">
      <c r="A97" s="198" t="s">
        <v>408</v>
      </c>
      <c r="B97" s="196" t="s">
        <v>662</v>
      </c>
      <c r="C97" s="187">
        <v>0</v>
      </c>
      <c r="D97" s="197">
        <f>生産者価格評価表!DR86</f>
        <v>0.98457433000000005</v>
      </c>
      <c r="E97" s="159">
        <f t="shared" si="22"/>
        <v>0</v>
      </c>
      <c r="F97" s="193">
        <f ca="1">OFFSET(投入係数表!$C$114,0,ROW()-16)</f>
        <v>0.53811238858411059</v>
      </c>
      <c r="G97" s="155">
        <f t="shared" ca="1" si="23"/>
        <v>0</v>
      </c>
      <c r="H97" s="292">
        <f ca="1">OFFSET(投入係数表!$C$109,0,ROW()-16)</f>
        <v>6.0606602060676369E-2</v>
      </c>
      <c r="I97" s="156">
        <f t="shared" ca="1" si="24"/>
        <v>0</v>
      </c>
      <c r="J97" s="394"/>
      <c r="K97" s="157">
        <v>0</v>
      </c>
      <c r="L97" s="158">
        <f>生産者価格評価表!DR86</f>
        <v>0.98457433000000005</v>
      </c>
      <c r="M97" s="207">
        <f t="shared" si="25"/>
        <v>0</v>
      </c>
      <c r="N97" s="391"/>
      <c r="O97" s="159">
        <v>0</v>
      </c>
      <c r="P97" s="155">
        <f t="shared" ca="1" si="26"/>
        <v>0</v>
      </c>
      <c r="Q97" s="156">
        <f t="shared" ca="1" si="27"/>
        <v>0</v>
      </c>
      <c r="R97" s="160">
        <f>'雇用表(102部門）'!M88</f>
        <v>5.8518417773622908E-3</v>
      </c>
      <c r="S97" s="161">
        <f t="shared" si="28"/>
        <v>0</v>
      </c>
      <c r="T97" s="162">
        <f>'雇用表(102部門）'!N88</f>
        <v>5.8163330287132478E-3</v>
      </c>
      <c r="U97" s="163">
        <f t="shared" si="29"/>
        <v>0</v>
      </c>
      <c r="V97" s="157">
        <f t="shared" ca="1" si="30"/>
        <v>0</v>
      </c>
      <c r="W97" s="385"/>
      <c r="X97" s="388"/>
      <c r="Y97" s="211">
        <f>生産者価格評価表!DS86</f>
        <v>2.8214301256865384E-2</v>
      </c>
      <c r="Z97" s="157">
        <f t="shared" ca="1" si="21"/>
        <v>0</v>
      </c>
      <c r="AA97" s="164">
        <f>生産者価格評価表!DR86</f>
        <v>0.98457433000000005</v>
      </c>
      <c r="AB97" s="207">
        <f t="shared" ca="1" si="31"/>
        <v>0</v>
      </c>
      <c r="AC97" s="213">
        <f ca="1"/>
        <v>0</v>
      </c>
      <c r="AD97" s="155">
        <f t="shared" ca="1" si="32"/>
        <v>0</v>
      </c>
      <c r="AE97" s="156">
        <f t="shared" ca="1" si="33"/>
        <v>0</v>
      </c>
      <c r="AF97" s="165">
        <f t="shared" ca="1" si="34"/>
        <v>0</v>
      </c>
      <c r="AG97" s="166">
        <f t="shared" ca="1" si="35"/>
        <v>0</v>
      </c>
      <c r="AH97" s="159">
        <f t="shared" ca="1" si="36"/>
        <v>0</v>
      </c>
      <c r="AI97" s="155">
        <f t="shared" ca="1" si="37"/>
        <v>0</v>
      </c>
      <c r="AJ97" s="167">
        <f t="shared" ca="1" si="38"/>
        <v>0</v>
      </c>
      <c r="AK97" s="161">
        <f t="shared" ca="1" si="39"/>
        <v>0</v>
      </c>
      <c r="AL97" s="168">
        <f t="shared" ca="1" si="40"/>
        <v>0</v>
      </c>
      <c r="AM97" s="198" t="s">
        <v>408</v>
      </c>
      <c r="AN97" s="196" t="s">
        <v>662</v>
      </c>
    </row>
    <row r="98" spans="1:40" ht="20.25" customHeight="1" x14ac:dyDescent="0.15">
      <c r="A98" s="198" t="s">
        <v>409</v>
      </c>
      <c r="B98" s="196" t="s">
        <v>594</v>
      </c>
      <c r="C98" s="187">
        <v>0</v>
      </c>
      <c r="D98" s="197">
        <f>生産者価格評価表!DR87</f>
        <v>0.72528963000000002</v>
      </c>
      <c r="E98" s="159">
        <f t="shared" si="22"/>
        <v>0</v>
      </c>
      <c r="F98" s="193">
        <f ca="1">OFFSET(投入係数表!$C$114,0,ROW()-16)</f>
        <v>0.40291927718490916</v>
      </c>
      <c r="G98" s="155">
        <f t="shared" ca="1" si="23"/>
        <v>0</v>
      </c>
      <c r="H98" s="292">
        <f ca="1">OFFSET(投入係数表!$C$109,0,ROW()-16)</f>
        <v>0.14879788980794414</v>
      </c>
      <c r="I98" s="156">
        <f t="shared" ca="1" si="24"/>
        <v>0</v>
      </c>
      <c r="J98" s="394"/>
      <c r="K98" s="157">
        <v>0</v>
      </c>
      <c r="L98" s="158">
        <f>生産者価格評価表!DR87</f>
        <v>0.72528963000000002</v>
      </c>
      <c r="M98" s="207">
        <f t="shared" si="25"/>
        <v>0</v>
      </c>
      <c r="N98" s="391"/>
      <c r="O98" s="159">
        <v>0</v>
      </c>
      <c r="P98" s="155">
        <f t="shared" ca="1" si="26"/>
        <v>0</v>
      </c>
      <c r="Q98" s="156">
        <f t="shared" ca="1" si="27"/>
        <v>0</v>
      </c>
      <c r="R98" s="160">
        <f>'雇用表(102部門）'!M89</f>
        <v>3.1778037416113111E-2</v>
      </c>
      <c r="S98" s="161">
        <f t="shared" si="28"/>
        <v>0</v>
      </c>
      <c r="T98" s="162">
        <f>'雇用表(102部門）'!N89</f>
        <v>3.1778037416113111E-2</v>
      </c>
      <c r="U98" s="163">
        <f t="shared" si="29"/>
        <v>0</v>
      </c>
      <c r="V98" s="157">
        <f t="shared" ca="1" si="30"/>
        <v>0</v>
      </c>
      <c r="W98" s="385"/>
      <c r="X98" s="388"/>
      <c r="Y98" s="211">
        <f>生産者価格評価表!DS87</f>
        <v>5.048886254367323E-3</v>
      </c>
      <c r="Z98" s="157">
        <f t="shared" ca="1" si="21"/>
        <v>0</v>
      </c>
      <c r="AA98" s="164">
        <f>生産者価格評価表!DR87</f>
        <v>0.72528963000000002</v>
      </c>
      <c r="AB98" s="207">
        <f t="shared" ca="1" si="31"/>
        <v>0</v>
      </c>
      <c r="AC98" s="213">
        <f ca="1"/>
        <v>0</v>
      </c>
      <c r="AD98" s="155">
        <f t="shared" ca="1" si="32"/>
        <v>0</v>
      </c>
      <c r="AE98" s="156">
        <f t="shared" ca="1" si="33"/>
        <v>0</v>
      </c>
      <c r="AF98" s="165">
        <f t="shared" ca="1" si="34"/>
        <v>0</v>
      </c>
      <c r="AG98" s="166">
        <f t="shared" ca="1" si="35"/>
        <v>0</v>
      </c>
      <c r="AH98" s="159">
        <f t="shared" ca="1" si="36"/>
        <v>0</v>
      </c>
      <c r="AI98" s="155">
        <f t="shared" ca="1" si="37"/>
        <v>0</v>
      </c>
      <c r="AJ98" s="167">
        <f t="shared" ca="1" si="38"/>
        <v>0</v>
      </c>
      <c r="AK98" s="161">
        <f t="shared" ca="1" si="39"/>
        <v>0</v>
      </c>
      <c r="AL98" s="168">
        <f t="shared" ca="1" si="40"/>
        <v>0</v>
      </c>
      <c r="AM98" s="198" t="s">
        <v>409</v>
      </c>
      <c r="AN98" s="196" t="s">
        <v>594</v>
      </c>
    </row>
    <row r="99" spans="1:40" ht="20.25" customHeight="1" x14ac:dyDescent="0.15">
      <c r="A99" s="198" t="s">
        <v>410</v>
      </c>
      <c r="B99" s="196" t="s">
        <v>663</v>
      </c>
      <c r="C99" s="187">
        <v>0</v>
      </c>
      <c r="D99" s="197">
        <f>生産者価格評価表!DR88</f>
        <v>0.42673137000000005</v>
      </c>
      <c r="E99" s="159">
        <f t="shared" si="22"/>
        <v>0</v>
      </c>
      <c r="F99" s="193">
        <f ca="1">OFFSET(投入係数表!$C$114,0,ROW()-16)</f>
        <v>0.51459073506294151</v>
      </c>
      <c r="G99" s="155">
        <f t="shared" ca="1" si="23"/>
        <v>0</v>
      </c>
      <c r="H99" s="292">
        <f ca="1">OFFSET(投入係数表!$C$109,0,ROW()-16)</f>
        <v>0.30278583347897342</v>
      </c>
      <c r="I99" s="156">
        <f t="shared" ca="1" si="24"/>
        <v>0</v>
      </c>
      <c r="J99" s="394"/>
      <c r="K99" s="157">
        <v>0</v>
      </c>
      <c r="L99" s="158">
        <f>生産者価格評価表!DR88</f>
        <v>0.42673137000000005</v>
      </c>
      <c r="M99" s="207">
        <f t="shared" si="25"/>
        <v>0</v>
      </c>
      <c r="N99" s="391"/>
      <c r="O99" s="159">
        <v>0</v>
      </c>
      <c r="P99" s="155">
        <f t="shared" ca="1" si="26"/>
        <v>0</v>
      </c>
      <c r="Q99" s="156">
        <f t="shared" ca="1" si="27"/>
        <v>0</v>
      </c>
      <c r="R99" s="160">
        <f>'雇用表(102部門）'!M90</f>
        <v>4.1356321066757414E-2</v>
      </c>
      <c r="S99" s="161">
        <f t="shared" si="28"/>
        <v>0</v>
      </c>
      <c r="T99" s="162">
        <f>'雇用表(102部門）'!N90</f>
        <v>4.0965447585029187E-2</v>
      </c>
      <c r="U99" s="163">
        <f t="shared" si="29"/>
        <v>0</v>
      </c>
      <c r="V99" s="157">
        <f t="shared" ca="1" si="30"/>
        <v>0</v>
      </c>
      <c r="W99" s="385"/>
      <c r="X99" s="388"/>
      <c r="Y99" s="211">
        <f>生産者価格評価表!DS88</f>
        <v>1.3154815721379344E-2</v>
      </c>
      <c r="Z99" s="157">
        <f t="shared" ca="1" si="21"/>
        <v>0</v>
      </c>
      <c r="AA99" s="164">
        <f>生産者価格評価表!DR88</f>
        <v>0.42673137000000005</v>
      </c>
      <c r="AB99" s="207">
        <f t="shared" ca="1" si="31"/>
        <v>0</v>
      </c>
      <c r="AC99" s="213">
        <f ca="1"/>
        <v>0</v>
      </c>
      <c r="AD99" s="155">
        <f t="shared" ca="1" si="32"/>
        <v>0</v>
      </c>
      <c r="AE99" s="156">
        <f t="shared" ca="1" si="33"/>
        <v>0</v>
      </c>
      <c r="AF99" s="165">
        <f t="shared" ca="1" si="34"/>
        <v>0</v>
      </c>
      <c r="AG99" s="166">
        <f t="shared" ca="1" si="35"/>
        <v>0</v>
      </c>
      <c r="AH99" s="159">
        <f t="shared" ca="1" si="36"/>
        <v>0</v>
      </c>
      <c r="AI99" s="155">
        <f t="shared" ca="1" si="37"/>
        <v>0</v>
      </c>
      <c r="AJ99" s="167">
        <f t="shared" ca="1" si="38"/>
        <v>0</v>
      </c>
      <c r="AK99" s="161">
        <f t="shared" ca="1" si="39"/>
        <v>0</v>
      </c>
      <c r="AL99" s="168">
        <f t="shared" ca="1" si="40"/>
        <v>0</v>
      </c>
      <c r="AM99" s="198" t="s">
        <v>410</v>
      </c>
      <c r="AN99" s="196" t="s">
        <v>663</v>
      </c>
    </row>
    <row r="100" spans="1:40" ht="20.25" customHeight="1" x14ac:dyDescent="0.15">
      <c r="A100" s="198" t="s">
        <v>411</v>
      </c>
      <c r="B100" s="196" t="s">
        <v>595</v>
      </c>
      <c r="C100" s="187">
        <v>0</v>
      </c>
      <c r="D100" s="197">
        <f>生産者価格評価表!DR89</f>
        <v>1</v>
      </c>
      <c r="E100" s="159">
        <f t="shared" si="22"/>
        <v>0</v>
      </c>
      <c r="F100" s="193">
        <f ca="1">OFFSET(投入係数表!$C$114,0,ROW()-16)</f>
        <v>0.7193934773749876</v>
      </c>
      <c r="G100" s="155">
        <f t="shared" ca="1" si="23"/>
        <v>0</v>
      </c>
      <c r="H100" s="292">
        <f ca="1">OFFSET(投入係数表!$C$109,0,ROW()-16)</f>
        <v>0.36719402424014574</v>
      </c>
      <c r="I100" s="156">
        <f t="shared" ca="1" si="24"/>
        <v>0</v>
      </c>
      <c r="J100" s="394"/>
      <c r="K100" s="157">
        <v>0</v>
      </c>
      <c r="L100" s="158">
        <f>生産者価格評価表!DR89</f>
        <v>1</v>
      </c>
      <c r="M100" s="207">
        <f t="shared" si="25"/>
        <v>0</v>
      </c>
      <c r="N100" s="391"/>
      <c r="O100" s="159">
        <v>0</v>
      </c>
      <c r="P100" s="155">
        <f t="shared" ca="1" si="26"/>
        <v>0</v>
      </c>
      <c r="Q100" s="156">
        <f t="shared" ca="1" si="27"/>
        <v>0</v>
      </c>
      <c r="R100" s="160">
        <f>'雇用表(102部門）'!M91</f>
        <v>7.3588239272978348E-2</v>
      </c>
      <c r="S100" s="161">
        <f t="shared" si="28"/>
        <v>0</v>
      </c>
      <c r="T100" s="162">
        <f>'雇用表(102部門）'!N91</f>
        <v>7.3588239272978348E-2</v>
      </c>
      <c r="U100" s="163">
        <f t="shared" si="29"/>
        <v>0</v>
      </c>
      <c r="V100" s="157">
        <f t="shared" ca="1" si="30"/>
        <v>0</v>
      </c>
      <c r="W100" s="385"/>
      <c r="X100" s="388"/>
      <c r="Y100" s="211">
        <f>生産者価格評価表!DS89</f>
        <v>4.5994909391868536E-3</v>
      </c>
      <c r="Z100" s="157">
        <f t="shared" ca="1" si="21"/>
        <v>0</v>
      </c>
      <c r="AA100" s="164">
        <f>生産者価格評価表!DR89</f>
        <v>1</v>
      </c>
      <c r="AB100" s="207">
        <f t="shared" ca="1" si="31"/>
        <v>0</v>
      </c>
      <c r="AC100" s="213">
        <f ca="1"/>
        <v>0</v>
      </c>
      <c r="AD100" s="155">
        <f t="shared" ca="1" si="32"/>
        <v>0</v>
      </c>
      <c r="AE100" s="156">
        <f t="shared" ca="1" si="33"/>
        <v>0</v>
      </c>
      <c r="AF100" s="165">
        <f t="shared" ca="1" si="34"/>
        <v>0</v>
      </c>
      <c r="AG100" s="166">
        <f t="shared" ca="1" si="35"/>
        <v>0</v>
      </c>
      <c r="AH100" s="159">
        <f t="shared" ca="1" si="36"/>
        <v>0</v>
      </c>
      <c r="AI100" s="155">
        <f t="shared" ca="1" si="37"/>
        <v>0</v>
      </c>
      <c r="AJ100" s="167">
        <f t="shared" ca="1" si="38"/>
        <v>0</v>
      </c>
      <c r="AK100" s="161">
        <f t="shared" ca="1" si="39"/>
        <v>0</v>
      </c>
      <c r="AL100" s="168">
        <f t="shared" ca="1" si="40"/>
        <v>0</v>
      </c>
      <c r="AM100" s="198" t="s">
        <v>411</v>
      </c>
      <c r="AN100" s="196" t="s">
        <v>595</v>
      </c>
    </row>
    <row r="101" spans="1:40" ht="20.25" customHeight="1" x14ac:dyDescent="0.15">
      <c r="A101" s="198" t="s">
        <v>412</v>
      </c>
      <c r="B101" s="196" t="s">
        <v>596</v>
      </c>
      <c r="C101" s="187">
        <v>0</v>
      </c>
      <c r="D101" s="197">
        <f>生産者価格評価表!DR90</f>
        <v>0.99811419999999995</v>
      </c>
      <c r="E101" s="159">
        <f t="shared" si="22"/>
        <v>0</v>
      </c>
      <c r="F101" s="193">
        <f ca="1">OFFSET(投入係数表!$C$114,0,ROW()-16)</f>
        <v>0.81747913806145411</v>
      </c>
      <c r="G101" s="155">
        <f t="shared" ca="1" si="23"/>
        <v>0</v>
      </c>
      <c r="H101" s="292">
        <f ca="1">OFFSET(投入係数表!$C$109,0,ROW()-16)</f>
        <v>0.59773347739399696</v>
      </c>
      <c r="I101" s="156">
        <f t="shared" ca="1" si="24"/>
        <v>0</v>
      </c>
      <c r="J101" s="394"/>
      <c r="K101" s="157">
        <v>0</v>
      </c>
      <c r="L101" s="158">
        <f>生産者価格評価表!DR90</f>
        <v>0.99811419999999995</v>
      </c>
      <c r="M101" s="207">
        <f t="shared" si="25"/>
        <v>0</v>
      </c>
      <c r="N101" s="391"/>
      <c r="O101" s="159">
        <v>0</v>
      </c>
      <c r="P101" s="155">
        <f t="shared" ca="1" si="26"/>
        <v>0</v>
      </c>
      <c r="Q101" s="156">
        <f t="shared" ca="1" si="27"/>
        <v>0</v>
      </c>
      <c r="R101" s="160">
        <f>'雇用表(102部門）'!M92</f>
        <v>8.5142319158509547E-2</v>
      </c>
      <c r="S101" s="161">
        <f t="shared" si="28"/>
        <v>0</v>
      </c>
      <c r="T101" s="162">
        <f>'雇用表(102部門）'!N92</f>
        <v>8.5127790372338571E-2</v>
      </c>
      <c r="U101" s="163">
        <f t="shared" si="29"/>
        <v>0</v>
      </c>
      <c r="V101" s="157">
        <f t="shared" ca="1" si="30"/>
        <v>0</v>
      </c>
      <c r="W101" s="385"/>
      <c r="X101" s="388"/>
      <c r="Y101" s="211">
        <f>生産者価格評価表!DS90</f>
        <v>2.88998243606165E-2</v>
      </c>
      <c r="Z101" s="157">
        <f t="shared" ca="1" si="21"/>
        <v>0</v>
      </c>
      <c r="AA101" s="164">
        <f>生産者価格評価表!DR90</f>
        <v>0.99811419999999995</v>
      </c>
      <c r="AB101" s="207">
        <f t="shared" ca="1" si="31"/>
        <v>0</v>
      </c>
      <c r="AC101" s="213">
        <f ca="1"/>
        <v>0</v>
      </c>
      <c r="AD101" s="155">
        <f t="shared" ca="1" si="32"/>
        <v>0</v>
      </c>
      <c r="AE101" s="156">
        <f t="shared" ca="1" si="33"/>
        <v>0</v>
      </c>
      <c r="AF101" s="165">
        <f t="shared" ca="1" si="34"/>
        <v>0</v>
      </c>
      <c r="AG101" s="166">
        <f t="shared" ca="1" si="35"/>
        <v>0</v>
      </c>
      <c r="AH101" s="159">
        <f t="shared" ca="1" si="36"/>
        <v>0</v>
      </c>
      <c r="AI101" s="155">
        <f t="shared" ca="1" si="37"/>
        <v>0</v>
      </c>
      <c r="AJ101" s="167">
        <f t="shared" ca="1" si="38"/>
        <v>0</v>
      </c>
      <c r="AK101" s="161">
        <f t="shared" ca="1" si="39"/>
        <v>0</v>
      </c>
      <c r="AL101" s="168">
        <f t="shared" ca="1" si="40"/>
        <v>0</v>
      </c>
      <c r="AM101" s="198" t="s">
        <v>412</v>
      </c>
      <c r="AN101" s="196" t="s">
        <v>596</v>
      </c>
    </row>
    <row r="102" spans="1:40" ht="20.25" customHeight="1" x14ac:dyDescent="0.15">
      <c r="A102" s="198" t="s">
        <v>413</v>
      </c>
      <c r="B102" s="196" t="s">
        <v>597</v>
      </c>
      <c r="C102" s="187">
        <v>0</v>
      </c>
      <c r="D102" s="197">
        <f>生産者価格評価表!DR91</f>
        <v>0.91394732000000001</v>
      </c>
      <c r="E102" s="159">
        <f t="shared" si="22"/>
        <v>0</v>
      </c>
      <c r="F102" s="193">
        <f ca="1">OFFSET(投入係数表!$C$114,0,ROW()-16)</f>
        <v>0.60683169437334494</v>
      </c>
      <c r="G102" s="155">
        <f t="shared" ca="1" si="23"/>
        <v>0</v>
      </c>
      <c r="H102" s="292">
        <f ca="1">OFFSET(投入係数表!$C$109,0,ROW()-16)</f>
        <v>0.37390795719110848</v>
      </c>
      <c r="I102" s="156">
        <f t="shared" ca="1" si="24"/>
        <v>0</v>
      </c>
      <c r="J102" s="394"/>
      <c r="K102" s="157">
        <v>0</v>
      </c>
      <c r="L102" s="158">
        <f>生産者価格評価表!DR91</f>
        <v>0.91394732000000001</v>
      </c>
      <c r="M102" s="207">
        <f t="shared" si="25"/>
        <v>0</v>
      </c>
      <c r="N102" s="391"/>
      <c r="O102" s="159">
        <v>0</v>
      </c>
      <c r="P102" s="155">
        <f t="shared" ca="1" si="26"/>
        <v>0</v>
      </c>
      <c r="Q102" s="156">
        <f t="shared" ca="1" si="27"/>
        <v>0</v>
      </c>
      <c r="R102" s="160">
        <f>'雇用表(102部門）'!M93</f>
        <v>5.4218532470677323E-2</v>
      </c>
      <c r="S102" s="161">
        <f t="shared" si="28"/>
        <v>0</v>
      </c>
      <c r="T102" s="162">
        <f>'雇用表(102部門）'!N93</f>
        <v>5.4218532470677323E-2</v>
      </c>
      <c r="U102" s="163">
        <f t="shared" si="29"/>
        <v>0</v>
      </c>
      <c r="V102" s="157">
        <f t="shared" ca="1" si="30"/>
        <v>0</v>
      </c>
      <c r="W102" s="385"/>
      <c r="X102" s="388"/>
      <c r="Y102" s="211">
        <f>生産者価格評価表!DS91</f>
        <v>0</v>
      </c>
      <c r="Z102" s="157">
        <f t="shared" ca="1" si="21"/>
        <v>0</v>
      </c>
      <c r="AA102" s="164">
        <f>生産者価格評価表!DR91</f>
        <v>0.91394732000000001</v>
      </c>
      <c r="AB102" s="207">
        <f t="shared" ca="1" si="31"/>
        <v>0</v>
      </c>
      <c r="AC102" s="213">
        <f ca="1"/>
        <v>0</v>
      </c>
      <c r="AD102" s="155">
        <f t="shared" ca="1" si="32"/>
        <v>0</v>
      </c>
      <c r="AE102" s="156">
        <f t="shared" ca="1" si="33"/>
        <v>0</v>
      </c>
      <c r="AF102" s="165">
        <f t="shared" ca="1" si="34"/>
        <v>0</v>
      </c>
      <c r="AG102" s="166">
        <f t="shared" ca="1" si="35"/>
        <v>0</v>
      </c>
      <c r="AH102" s="159">
        <f t="shared" ca="1" si="36"/>
        <v>0</v>
      </c>
      <c r="AI102" s="155">
        <f t="shared" ca="1" si="37"/>
        <v>0</v>
      </c>
      <c r="AJ102" s="167">
        <f t="shared" ca="1" si="38"/>
        <v>0</v>
      </c>
      <c r="AK102" s="161">
        <f t="shared" ca="1" si="39"/>
        <v>0</v>
      </c>
      <c r="AL102" s="168">
        <f t="shared" ca="1" si="40"/>
        <v>0</v>
      </c>
      <c r="AM102" s="198" t="s">
        <v>413</v>
      </c>
      <c r="AN102" s="196" t="s">
        <v>597</v>
      </c>
    </row>
    <row r="103" spans="1:40" ht="20.25" customHeight="1" x14ac:dyDescent="0.15">
      <c r="A103" s="198" t="s">
        <v>414</v>
      </c>
      <c r="B103" s="196" t="s">
        <v>664</v>
      </c>
      <c r="C103" s="187">
        <v>0</v>
      </c>
      <c r="D103" s="197">
        <f>生産者価格評価表!DR92</f>
        <v>1</v>
      </c>
      <c r="E103" s="159">
        <f t="shared" si="22"/>
        <v>0</v>
      </c>
      <c r="F103" s="193">
        <f ca="1">OFFSET(投入係数表!$C$114,0,ROW()-16)</f>
        <v>0.56149954645035804</v>
      </c>
      <c r="G103" s="155">
        <f t="shared" ca="1" si="23"/>
        <v>0</v>
      </c>
      <c r="H103" s="292">
        <f ca="1">OFFSET(投入係数表!$C$109,0,ROW()-16)</f>
        <v>0.4431077174032369</v>
      </c>
      <c r="I103" s="156">
        <f t="shared" ca="1" si="24"/>
        <v>0</v>
      </c>
      <c r="J103" s="394"/>
      <c r="K103" s="157">
        <v>0</v>
      </c>
      <c r="L103" s="158">
        <f>生産者価格評価表!DR92</f>
        <v>1</v>
      </c>
      <c r="M103" s="207">
        <f t="shared" si="25"/>
        <v>0</v>
      </c>
      <c r="N103" s="391"/>
      <c r="O103" s="159">
        <v>0</v>
      </c>
      <c r="P103" s="155">
        <f t="shared" ca="1" si="26"/>
        <v>0</v>
      </c>
      <c r="Q103" s="156">
        <f t="shared" ca="1" si="27"/>
        <v>0</v>
      </c>
      <c r="R103" s="160">
        <f>'雇用表(102部門）'!M94</f>
        <v>7.9032562528054295E-2</v>
      </c>
      <c r="S103" s="161">
        <f t="shared" si="28"/>
        <v>0</v>
      </c>
      <c r="T103" s="162">
        <f>'雇用表(102部門）'!N94</f>
        <v>7.5430954354283333E-2</v>
      </c>
      <c r="U103" s="163">
        <f t="shared" si="29"/>
        <v>0</v>
      </c>
      <c r="V103" s="157">
        <f t="shared" ca="1" si="30"/>
        <v>0</v>
      </c>
      <c r="W103" s="385"/>
      <c r="X103" s="388"/>
      <c r="Y103" s="211">
        <f>生産者価格評価表!DS92</f>
        <v>3.4796163138774448E-2</v>
      </c>
      <c r="Z103" s="157">
        <f t="shared" ca="1" si="21"/>
        <v>0</v>
      </c>
      <c r="AA103" s="164">
        <f>生産者価格評価表!DR92</f>
        <v>1</v>
      </c>
      <c r="AB103" s="207">
        <f t="shared" ca="1" si="31"/>
        <v>0</v>
      </c>
      <c r="AC103" s="213">
        <f ca="1"/>
        <v>0</v>
      </c>
      <c r="AD103" s="155">
        <f t="shared" ca="1" si="32"/>
        <v>0</v>
      </c>
      <c r="AE103" s="156">
        <f t="shared" ca="1" si="33"/>
        <v>0</v>
      </c>
      <c r="AF103" s="165">
        <f t="shared" ca="1" si="34"/>
        <v>0</v>
      </c>
      <c r="AG103" s="166">
        <f t="shared" ca="1" si="35"/>
        <v>0</v>
      </c>
      <c r="AH103" s="159">
        <f t="shared" ca="1" si="36"/>
        <v>0</v>
      </c>
      <c r="AI103" s="155">
        <f t="shared" ca="1" si="37"/>
        <v>0</v>
      </c>
      <c r="AJ103" s="167">
        <f t="shared" ca="1" si="38"/>
        <v>0</v>
      </c>
      <c r="AK103" s="161">
        <f t="shared" ca="1" si="39"/>
        <v>0</v>
      </c>
      <c r="AL103" s="168">
        <f t="shared" ca="1" si="40"/>
        <v>0</v>
      </c>
      <c r="AM103" s="198" t="s">
        <v>414</v>
      </c>
      <c r="AN103" s="196" t="s">
        <v>664</v>
      </c>
    </row>
    <row r="104" spans="1:40" ht="20.25" customHeight="1" x14ac:dyDescent="0.15">
      <c r="A104" s="198" t="s">
        <v>415</v>
      </c>
      <c r="B104" s="196" t="s">
        <v>599</v>
      </c>
      <c r="C104" s="187">
        <v>0</v>
      </c>
      <c r="D104" s="197">
        <f>生産者価格評価表!DR93</f>
        <v>1</v>
      </c>
      <c r="E104" s="159">
        <f t="shared" si="22"/>
        <v>0</v>
      </c>
      <c r="F104" s="193">
        <f ca="1">OFFSET(投入係数表!$C$114,0,ROW()-16)</f>
        <v>0.69586405808614271</v>
      </c>
      <c r="G104" s="155">
        <f t="shared" ca="1" si="23"/>
        <v>0</v>
      </c>
      <c r="H104" s="292">
        <f ca="1">OFFSET(投入係数表!$C$109,0,ROW()-16)</f>
        <v>0.63029571573724708</v>
      </c>
      <c r="I104" s="156">
        <f t="shared" ca="1" si="24"/>
        <v>0</v>
      </c>
      <c r="J104" s="394"/>
      <c r="K104" s="157">
        <v>0</v>
      </c>
      <c r="L104" s="158">
        <f>生産者価格評価表!DR93</f>
        <v>1</v>
      </c>
      <c r="M104" s="207">
        <f t="shared" si="25"/>
        <v>0</v>
      </c>
      <c r="N104" s="391"/>
      <c r="O104" s="159">
        <v>0</v>
      </c>
      <c r="P104" s="155">
        <f t="shared" ca="1" si="26"/>
        <v>0</v>
      </c>
      <c r="Q104" s="156">
        <f t="shared" ca="1" si="27"/>
        <v>0</v>
      </c>
      <c r="R104" s="160">
        <f>'雇用表(102部門）'!M95</f>
        <v>0.22558653576451401</v>
      </c>
      <c r="S104" s="161">
        <f t="shared" si="28"/>
        <v>0</v>
      </c>
      <c r="T104" s="162">
        <f>'雇用表(102部門）'!N95</f>
        <v>0.22511464032817169</v>
      </c>
      <c r="U104" s="163">
        <f t="shared" si="29"/>
        <v>0</v>
      </c>
      <c r="V104" s="157">
        <f t="shared" ca="1" si="30"/>
        <v>0</v>
      </c>
      <c r="W104" s="385"/>
      <c r="X104" s="388"/>
      <c r="Y104" s="211">
        <f>生産者価格評価表!DS93</f>
        <v>2.1703024353524968E-2</v>
      </c>
      <c r="Z104" s="157">
        <f t="shared" ca="1" si="21"/>
        <v>0</v>
      </c>
      <c r="AA104" s="164">
        <f>生産者価格評価表!DR93</f>
        <v>1</v>
      </c>
      <c r="AB104" s="207">
        <f t="shared" ca="1" si="31"/>
        <v>0</v>
      </c>
      <c r="AC104" s="213">
        <f ca="1"/>
        <v>0</v>
      </c>
      <c r="AD104" s="155">
        <f t="shared" ca="1" si="32"/>
        <v>0</v>
      </c>
      <c r="AE104" s="156">
        <f t="shared" ca="1" si="33"/>
        <v>0</v>
      </c>
      <c r="AF104" s="165">
        <f t="shared" ca="1" si="34"/>
        <v>0</v>
      </c>
      <c r="AG104" s="166">
        <f t="shared" ca="1" si="35"/>
        <v>0</v>
      </c>
      <c r="AH104" s="159">
        <f t="shared" ca="1" si="36"/>
        <v>0</v>
      </c>
      <c r="AI104" s="155">
        <f t="shared" ca="1" si="37"/>
        <v>0</v>
      </c>
      <c r="AJ104" s="167">
        <f t="shared" ca="1" si="38"/>
        <v>0</v>
      </c>
      <c r="AK104" s="161">
        <f t="shared" ca="1" si="39"/>
        <v>0</v>
      </c>
      <c r="AL104" s="168">
        <f t="shared" ca="1" si="40"/>
        <v>0</v>
      </c>
      <c r="AM104" s="198" t="s">
        <v>415</v>
      </c>
      <c r="AN104" s="196" t="s">
        <v>599</v>
      </c>
    </row>
    <row r="105" spans="1:40" ht="20.25" customHeight="1" x14ac:dyDescent="0.15">
      <c r="A105" s="198" t="s">
        <v>416</v>
      </c>
      <c r="B105" s="196" t="s">
        <v>665</v>
      </c>
      <c r="C105" s="187">
        <v>0</v>
      </c>
      <c r="D105" s="197">
        <f>生産者価格評価表!DR94</f>
        <v>1</v>
      </c>
      <c r="E105" s="159">
        <f t="shared" si="22"/>
        <v>0</v>
      </c>
      <c r="F105" s="193">
        <f ca="1">OFFSET(投入係数表!$C$114,0,ROW()-16)</f>
        <v>0.77494458572392511</v>
      </c>
      <c r="G105" s="155">
        <f t="shared" ca="1" si="23"/>
        <v>0</v>
      </c>
      <c r="H105" s="292">
        <f ca="1">OFFSET(投入係数表!$C$109,0,ROW()-16)</f>
        <v>0.63304183714462903</v>
      </c>
      <c r="I105" s="156">
        <f t="shared" ca="1" si="24"/>
        <v>0</v>
      </c>
      <c r="J105" s="394"/>
      <c r="K105" s="157">
        <v>0</v>
      </c>
      <c r="L105" s="158">
        <f>生産者価格評価表!DR94</f>
        <v>1</v>
      </c>
      <c r="M105" s="207">
        <f t="shared" si="25"/>
        <v>0</v>
      </c>
      <c r="N105" s="391"/>
      <c r="O105" s="159">
        <v>0</v>
      </c>
      <c r="P105" s="155">
        <f t="shared" ca="1" si="26"/>
        <v>0</v>
      </c>
      <c r="Q105" s="156">
        <f t="shared" ca="1" si="27"/>
        <v>0</v>
      </c>
      <c r="R105" s="160">
        <f>'雇用表(102部門）'!M96</f>
        <v>0.2398035001774661</v>
      </c>
      <c r="S105" s="161">
        <f t="shared" si="28"/>
        <v>0</v>
      </c>
      <c r="T105" s="162">
        <f>'雇用表(102部門）'!N96</f>
        <v>0.2398035001774661</v>
      </c>
      <c r="U105" s="163">
        <f t="shared" si="29"/>
        <v>0</v>
      </c>
      <c r="V105" s="157">
        <f t="shared" ca="1" si="30"/>
        <v>0</v>
      </c>
      <c r="W105" s="385"/>
      <c r="X105" s="388"/>
      <c r="Y105" s="211">
        <f>生産者価格評価表!DS94</f>
        <v>3.2534505900138565E-3</v>
      </c>
      <c r="Z105" s="157">
        <f t="shared" ca="1" si="21"/>
        <v>0</v>
      </c>
      <c r="AA105" s="164">
        <f>生産者価格評価表!DR94</f>
        <v>1</v>
      </c>
      <c r="AB105" s="207">
        <f t="shared" ca="1" si="31"/>
        <v>0</v>
      </c>
      <c r="AC105" s="213">
        <f ca="1"/>
        <v>0</v>
      </c>
      <c r="AD105" s="155">
        <f t="shared" ca="1" si="32"/>
        <v>0</v>
      </c>
      <c r="AE105" s="156">
        <f t="shared" ca="1" si="33"/>
        <v>0</v>
      </c>
      <c r="AF105" s="165">
        <f t="shared" ca="1" si="34"/>
        <v>0</v>
      </c>
      <c r="AG105" s="166">
        <f t="shared" ca="1" si="35"/>
        <v>0</v>
      </c>
      <c r="AH105" s="159">
        <f t="shared" ca="1" si="36"/>
        <v>0</v>
      </c>
      <c r="AI105" s="155">
        <f t="shared" ca="1" si="37"/>
        <v>0</v>
      </c>
      <c r="AJ105" s="167">
        <f t="shared" ca="1" si="38"/>
        <v>0</v>
      </c>
      <c r="AK105" s="161">
        <f t="shared" ca="1" si="39"/>
        <v>0</v>
      </c>
      <c r="AL105" s="168">
        <f t="shared" ca="1" si="40"/>
        <v>0</v>
      </c>
      <c r="AM105" s="198" t="s">
        <v>416</v>
      </c>
      <c r="AN105" s="196" t="s">
        <v>665</v>
      </c>
    </row>
    <row r="106" spans="1:40" ht="20.25" customHeight="1" x14ac:dyDescent="0.15">
      <c r="A106" s="198" t="s">
        <v>417</v>
      </c>
      <c r="B106" s="196" t="s">
        <v>601</v>
      </c>
      <c r="C106" s="187">
        <v>0</v>
      </c>
      <c r="D106" s="197">
        <f>生産者価格評価表!DR95</f>
        <v>0.99233782999999998</v>
      </c>
      <c r="E106" s="159">
        <f t="shared" si="22"/>
        <v>0</v>
      </c>
      <c r="F106" s="193">
        <f ca="1">OFFSET(投入係数表!$C$114,0,ROW()-16)</f>
        <v>0.6036644589293787</v>
      </c>
      <c r="G106" s="155">
        <f t="shared" ca="1" si="23"/>
        <v>0</v>
      </c>
      <c r="H106" s="292">
        <f ca="1">OFFSET(投入係数表!$C$109,0,ROW()-16)</f>
        <v>0.49772745964390391</v>
      </c>
      <c r="I106" s="156">
        <f t="shared" ca="1" si="24"/>
        <v>0</v>
      </c>
      <c r="J106" s="394"/>
      <c r="K106" s="157">
        <v>0</v>
      </c>
      <c r="L106" s="158">
        <f>生産者価格評価表!DR95</f>
        <v>0.99233782999999998</v>
      </c>
      <c r="M106" s="207">
        <f t="shared" si="25"/>
        <v>0</v>
      </c>
      <c r="N106" s="391"/>
      <c r="O106" s="159">
        <v>0</v>
      </c>
      <c r="P106" s="155">
        <f t="shared" ca="1" si="26"/>
        <v>0</v>
      </c>
      <c r="Q106" s="156">
        <f t="shared" ca="1" si="27"/>
        <v>0</v>
      </c>
      <c r="R106" s="160">
        <f>'雇用表(102部門）'!M97</f>
        <v>0.20041704944806568</v>
      </c>
      <c r="S106" s="161">
        <f t="shared" si="28"/>
        <v>0</v>
      </c>
      <c r="T106" s="162">
        <f>'雇用表(102部門）'!N97</f>
        <v>0.20027706082214153</v>
      </c>
      <c r="U106" s="163">
        <f t="shared" si="29"/>
        <v>0</v>
      </c>
      <c r="V106" s="157">
        <f t="shared" ca="1" si="30"/>
        <v>0</v>
      </c>
      <c r="W106" s="385"/>
      <c r="X106" s="388"/>
      <c r="Y106" s="211">
        <f>生産者価格評価表!DS95</f>
        <v>1.2640768928698424E-2</v>
      </c>
      <c r="Z106" s="157">
        <f t="shared" ca="1" si="21"/>
        <v>0</v>
      </c>
      <c r="AA106" s="164">
        <f>生産者価格評価表!DR95</f>
        <v>0.99233782999999998</v>
      </c>
      <c r="AB106" s="207">
        <f t="shared" ca="1" si="31"/>
        <v>0</v>
      </c>
      <c r="AC106" s="213">
        <f ca="1"/>
        <v>0</v>
      </c>
      <c r="AD106" s="155">
        <f t="shared" ca="1" si="32"/>
        <v>0</v>
      </c>
      <c r="AE106" s="156">
        <f t="shared" ca="1" si="33"/>
        <v>0</v>
      </c>
      <c r="AF106" s="165">
        <f t="shared" ca="1" si="34"/>
        <v>0</v>
      </c>
      <c r="AG106" s="166">
        <f t="shared" ca="1" si="35"/>
        <v>0</v>
      </c>
      <c r="AH106" s="159">
        <f t="shared" ca="1" si="36"/>
        <v>0</v>
      </c>
      <c r="AI106" s="155">
        <f t="shared" ca="1" si="37"/>
        <v>0</v>
      </c>
      <c r="AJ106" s="167">
        <f t="shared" ca="1" si="38"/>
        <v>0</v>
      </c>
      <c r="AK106" s="161">
        <f t="shared" ca="1" si="39"/>
        <v>0</v>
      </c>
      <c r="AL106" s="168">
        <f t="shared" ca="1" si="40"/>
        <v>0</v>
      </c>
      <c r="AM106" s="198" t="s">
        <v>417</v>
      </c>
      <c r="AN106" s="196" t="s">
        <v>601</v>
      </c>
    </row>
    <row r="107" spans="1:40" ht="20.25" customHeight="1" x14ac:dyDescent="0.15">
      <c r="A107" s="198" t="s">
        <v>418</v>
      </c>
      <c r="B107" s="196" t="s">
        <v>602</v>
      </c>
      <c r="C107" s="187">
        <v>0</v>
      </c>
      <c r="D107" s="197">
        <f>生産者価格評価表!DR96</f>
        <v>0.71065014999999998</v>
      </c>
      <c r="E107" s="159">
        <f t="shared" si="22"/>
        <v>0</v>
      </c>
      <c r="F107" s="193">
        <f ca="1">OFFSET(投入係数表!$C$114,0,ROW()-16)</f>
        <v>0.67498023291054454</v>
      </c>
      <c r="G107" s="155">
        <f t="shared" ca="1" si="23"/>
        <v>0</v>
      </c>
      <c r="H107" s="292">
        <f ca="1">OFFSET(投入係数表!$C$109,0,ROW()-16)</f>
        <v>0.12575811548900323</v>
      </c>
      <c r="I107" s="156">
        <f t="shared" ca="1" si="24"/>
        <v>0</v>
      </c>
      <c r="J107" s="394"/>
      <c r="K107" s="157">
        <v>0</v>
      </c>
      <c r="L107" s="158">
        <f>生産者価格評価表!DR96</f>
        <v>0.71065014999999998</v>
      </c>
      <c r="M107" s="207">
        <f t="shared" si="25"/>
        <v>0</v>
      </c>
      <c r="N107" s="391"/>
      <c r="O107" s="159">
        <v>0</v>
      </c>
      <c r="P107" s="155">
        <f t="shared" ca="1" si="26"/>
        <v>0</v>
      </c>
      <c r="Q107" s="156">
        <f t="shared" ca="1" si="27"/>
        <v>0</v>
      </c>
      <c r="R107" s="160">
        <f>'雇用表(102部門）'!M98</f>
        <v>3.5407020614749339E-2</v>
      </c>
      <c r="S107" s="161">
        <f t="shared" si="28"/>
        <v>0</v>
      </c>
      <c r="T107" s="162">
        <f>'雇用表(102部門）'!N98</f>
        <v>3.5110497799427307E-2</v>
      </c>
      <c r="U107" s="163">
        <f t="shared" si="29"/>
        <v>0</v>
      </c>
      <c r="V107" s="157">
        <f t="shared" ca="1" si="30"/>
        <v>0</v>
      </c>
      <c r="W107" s="385"/>
      <c r="X107" s="388"/>
      <c r="Y107" s="211">
        <f>生産者価格評価表!DS96</f>
        <v>1.2974800653519827E-3</v>
      </c>
      <c r="Z107" s="157">
        <f t="shared" ca="1" si="21"/>
        <v>0</v>
      </c>
      <c r="AA107" s="164">
        <f>生産者価格評価表!DR96</f>
        <v>0.71065014999999998</v>
      </c>
      <c r="AB107" s="207">
        <f t="shared" ca="1" si="31"/>
        <v>0</v>
      </c>
      <c r="AC107" s="213">
        <f ca="1"/>
        <v>0</v>
      </c>
      <c r="AD107" s="155">
        <f t="shared" ca="1" si="32"/>
        <v>0</v>
      </c>
      <c r="AE107" s="156">
        <f t="shared" ca="1" si="33"/>
        <v>0</v>
      </c>
      <c r="AF107" s="165">
        <f t="shared" ca="1" si="34"/>
        <v>0</v>
      </c>
      <c r="AG107" s="166">
        <f t="shared" ca="1" si="35"/>
        <v>0</v>
      </c>
      <c r="AH107" s="159">
        <f t="shared" ca="1" si="36"/>
        <v>0</v>
      </c>
      <c r="AI107" s="155">
        <f t="shared" ca="1" si="37"/>
        <v>0</v>
      </c>
      <c r="AJ107" s="167">
        <f t="shared" ca="1" si="38"/>
        <v>0</v>
      </c>
      <c r="AK107" s="161">
        <f t="shared" ca="1" si="39"/>
        <v>0</v>
      </c>
      <c r="AL107" s="168">
        <f t="shared" ca="1" si="40"/>
        <v>0</v>
      </c>
      <c r="AM107" s="198" t="s">
        <v>418</v>
      </c>
      <c r="AN107" s="196" t="s">
        <v>602</v>
      </c>
    </row>
    <row r="108" spans="1:40" ht="20.25" customHeight="1" x14ac:dyDescent="0.15">
      <c r="A108" s="198" t="s">
        <v>419</v>
      </c>
      <c r="B108" s="196" t="s">
        <v>603</v>
      </c>
      <c r="C108" s="187">
        <v>0</v>
      </c>
      <c r="D108" s="197">
        <f>生産者価格評価表!DR97</f>
        <v>0.33518418999999999</v>
      </c>
      <c r="E108" s="159">
        <f t="shared" si="22"/>
        <v>0</v>
      </c>
      <c r="F108" s="193">
        <f ca="1">OFFSET(投入係数表!$C$114,0,ROW()-16)</f>
        <v>0.29064210031880028</v>
      </c>
      <c r="G108" s="155">
        <f t="shared" ca="1" si="23"/>
        <v>0</v>
      </c>
      <c r="H108" s="292">
        <f ca="1">OFFSET(投入係数表!$C$109,0,ROW()-16)</f>
        <v>0.13934946588126632</v>
      </c>
      <c r="I108" s="156">
        <f t="shared" ca="1" si="24"/>
        <v>0</v>
      </c>
      <c r="J108" s="394"/>
      <c r="K108" s="157">
        <v>0</v>
      </c>
      <c r="L108" s="158">
        <f>生産者価格評価表!DR97</f>
        <v>0.33518418999999999</v>
      </c>
      <c r="M108" s="207">
        <f t="shared" si="25"/>
        <v>0</v>
      </c>
      <c r="N108" s="391"/>
      <c r="O108" s="159">
        <v>0</v>
      </c>
      <c r="P108" s="155">
        <f t="shared" ca="1" si="26"/>
        <v>0</v>
      </c>
      <c r="Q108" s="156">
        <f t="shared" ca="1" si="27"/>
        <v>0</v>
      </c>
      <c r="R108" s="160">
        <f>'雇用表(102部門）'!M99</f>
        <v>2.4615029706887077E-2</v>
      </c>
      <c r="S108" s="161">
        <f t="shared" si="28"/>
        <v>0</v>
      </c>
      <c r="T108" s="162">
        <f>'雇用表(102部門）'!N99</f>
        <v>2.1325716160309739E-2</v>
      </c>
      <c r="U108" s="163">
        <f t="shared" si="29"/>
        <v>0</v>
      </c>
      <c r="V108" s="157">
        <f t="shared" ca="1" si="30"/>
        <v>0</v>
      </c>
      <c r="W108" s="385"/>
      <c r="X108" s="388"/>
      <c r="Y108" s="211">
        <f>生産者価格評価表!DS97</f>
        <v>1.4790123986172653E-5</v>
      </c>
      <c r="Z108" s="157">
        <f t="shared" ca="1" si="21"/>
        <v>0</v>
      </c>
      <c r="AA108" s="164">
        <f>生産者価格評価表!DR97</f>
        <v>0.33518418999999999</v>
      </c>
      <c r="AB108" s="207">
        <f t="shared" ca="1" si="31"/>
        <v>0</v>
      </c>
      <c r="AC108" s="213">
        <f ca="1"/>
        <v>0</v>
      </c>
      <c r="AD108" s="155">
        <f t="shared" ca="1" si="32"/>
        <v>0</v>
      </c>
      <c r="AE108" s="156">
        <f t="shared" ca="1" si="33"/>
        <v>0</v>
      </c>
      <c r="AF108" s="165">
        <f t="shared" ca="1" si="34"/>
        <v>0</v>
      </c>
      <c r="AG108" s="166">
        <f t="shared" ca="1" si="35"/>
        <v>0</v>
      </c>
      <c r="AH108" s="159">
        <f t="shared" ca="1" si="36"/>
        <v>0</v>
      </c>
      <c r="AI108" s="155">
        <f t="shared" ca="1" si="37"/>
        <v>0</v>
      </c>
      <c r="AJ108" s="167">
        <f t="shared" ca="1" si="38"/>
        <v>0</v>
      </c>
      <c r="AK108" s="161">
        <f t="shared" ca="1" si="39"/>
        <v>0</v>
      </c>
      <c r="AL108" s="168">
        <f t="shared" ca="1" si="40"/>
        <v>0</v>
      </c>
      <c r="AM108" s="198" t="s">
        <v>419</v>
      </c>
      <c r="AN108" s="196" t="s">
        <v>603</v>
      </c>
    </row>
    <row r="109" spans="1:40" ht="20.25" customHeight="1" x14ac:dyDescent="0.15">
      <c r="A109" s="198" t="s">
        <v>420</v>
      </c>
      <c r="B109" s="196" t="s">
        <v>604</v>
      </c>
      <c r="C109" s="187">
        <v>0</v>
      </c>
      <c r="D109" s="197">
        <f>生産者価格評価表!DR98</f>
        <v>0.99999419000000001</v>
      </c>
      <c r="E109" s="159">
        <f t="shared" si="22"/>
        <v>0</v>
      </c>
      <c r="F109" s="193">
        <f ca="1">OFFSET(投入係数表!$C$114,0,ROW()-16)</f>
        <v>0.3878843871448186</v>
      </c>
      <c r="G109" s="155">
        <f t="shared" ca="1" si="23"/>
        <v>0</v>
      </c>
      <c r="H109" s="292">
        <f ca="1">OFFSET(投入係数表!$C$109,0,ROW()-16)</f>
        <v>0.29037431095690192</v>
      </c>
      <c r="I109" s="156">
        <f t="shared" ca="1" si="24"/>
        <v>0</v>
      </c>
      <c r="J109" s="394"/>
      <c r="K109" s="157">
        <v>0</v>
      </c>
      <c r="L109" s="158">
        <f>生産者価格評価表!DR98</f>
        <v>0.99999419000000001</v>
      </c>
      <c r="M109" s="207">
        <f t="shared" si="25"/>
        <v>0</v>
      </c>
      <c r="N109" s="391"/>
      <c r="O109" s="159">
        <v>0</v>
      </c>
      <c r="P109" s="155">
        <f t="shared" ca="1" si="26"/>
        <v>0</v>
      </c>
      <c r="Q109" s="156">
        <f t="shared" ca="1" si="27"/>
        <v>0</v>
      </c>
      <c r="R109" s="160">
        <f>'雇用表(102部門）'!M100</f>
        <v>4.2211513991806927E-2</v>
      </c>
      <c r="S109" s="161">
        <f t="shared" si="28"/>
        <v>0</v>
      </c>
      <c r="T109" s="162">
        <f>'雇用表(102部門）'!N100</f>
        <v>3.4629506321217383E-2</v>
      </c>
      <c r="U109" s="163">
        <f t="shared" si="29"/>
        <v>0</v>
      </c>
      <c r="V109" s="157">
        <f t="shared" ca="1" si="30"/>
        <v>0</v>
      </c>
      <c r="W109" s="385"/>
      <c r="X109" s="388"/>
      <c r="Y109" s="211">
        <f>生産者価格評価表!DS98</f>
        <v>1.656370908097396E-2</v>
      </c>
      <c r="Z109" s="157">
        <f t="shared" ca="1" si="21"/>
        <v>0</v>
      </c>
      <c r="AA109" s="164">
        <f>生産者価格評価表!DR98</f>
        <v>0.99999419000000001</v>
      </c>
      <c r="AB109" s="207">
        <f t="shared" ca="1" si="31"/>
        <v>0</v>
      </c>
      <c r="AC109" s="213">
        <f ca="1"/>
        <v>0</v>
      </c>
      <c r="AD109" s="155">
        <f t="shared" ca="1" si="32"/>
        <v>0</v>
      </c>
      <c r="AE109" s="156">
        <f t="shared" ca="1" si="33"/>
        <v>0</v>
      </c>
      <c r="AF109" s="165">
        <f t="shared" ca="1" si="34"/>
        <v>0</v>
      </c>
      <c r="AG109" s="166">
        <f t="shared" ca="1" si="35"/>
        <v>0</v>
      </c>
      <c r="AH109" s="159">
        <f t="shared" ca="1" si="36"/>
        <v>0</v>
      </c>
      <c r="AI109" s="155">
        <f t="shared" ca="1" si="37"/>
        <v>0</v>
      </c>
      <c r="AJ109" s="167">
        <f t="shared" ca="1" si="38"/>
        <v>0</v>
      </c>
      <c r="AK109" s="161">
        <f t="shared" ca="1" si="39"/>
        <v>0</v>
      </c>
      <c r="AL109" s="168">
        <f t="shared" ca="1" si="40"/>
        <v>0</v>
      </c>
      <c r="AM109" s="198" t="s">
        <v>420</v>
      </c>
      <c r="AN109" s="196" t="s">
        <v>604</v>
      </c>
    </row>
    <row r="110" spans="1:40" ht="20.25" customHeight="1" x14ac:dyDescent="0.15">
      <c r="A110" s="198" t="s">
        <v>421</v>
      </c>
      <c r="B110" s="196" t="s">
        <v>605</v>
      </c>
      <c r="C110" s="187">
        <v>0</v>
      </c>
      <c r="D110" s="197">
        <f>生産者価格評価表!DR99</f>
        <v>0.57095315000000002</v>
      </c>
      <c r="E110" s="159">
        <f t="shared" si="22"/>
        <v>0</v>
      </c>
      <c r="F110" s="193">
        <f ca="1">OFFSET(投入係数表!$C$114,0,ROW()-16)</f>
        <v>0.72810173346005191</v>
      </c>
      <c r="G110" s="155">
        <f t="shared" ca="1" si="23"/>
        <v>0</v>
      </c>
      <c r="H110" s="292">
        <f ca="1">OFFSET(投入係数表!$C$109,0,ROW()-16)</f>
        <v>0.45759927567872338</v>
      </c>
      <c r="I110" s="156">
        <f t="shared" ca="1" si="24"/>
        <v>0</v>
      </c>
      <c r="J110" s="394"/>
      <c r="K110" s="157">
        <v>0</v>
      </c>
      <c r="L110" s="158">
        <f>生産者価格評価表!DR99</f>
        <v>0.57095315000000002</v>
      </c>
      <c r="M110" s="207">
        <f t="shared" si="25"/>
        <v>0</v>
      </c>
      <c r="N110" s="391"/>
      <c r="O110" s="159">
        <v>0</v>
      </c>
      <c r="P110" s="155">
        <f t="shared" ca="1" si="26"/>
        <v>0</v>
      </c>
      <c r="Q110" s="156">
        <f t="shared" ca="1" si="27"/>
        <v>0</v>
      </c>
      <c r="R110" s="160">
        <f>'雇用表(102部門）'!M101</f>
        <v>0.13693648480635676</v>
      </c>
      <c r="S110" s="161">
        <f t="shared" si="28"/>
        <v>0</v>
      </c>
      <c r="T110" s="162">
        <f>'雇用表(102部門）'!N101</f>
        <v>0.11709627908661328</v>
      </c>
      <c r="U110" s="163">
        <f t="shared" si="29"/>
        <v>0</v>
      </c>
      <c r="V110" s="157">
        <f t="shared" ca="1" si="30"/>
        <v>0</v>
      </c>
      <c r="W110" s="385"/>
      <c r="X110" s="388"/>
      <c r="Y110" s="211">
        <f>生産者価格評価表!DS99</f>
        <v>2.4773901754518929E-3</v>
      </c>
      <c r="Z110" s="157">
        <f t="shared" ca="1" si="21"/>
        <v>0</v>
      </c>
      <c r="AA110" s="164">
        <f>生産者価格評価表!DR99</f>
        <v>0.57095315000000002</v>
      </c>
      <c r="AB110" s="207">
        <f t="shared" ca="1" si="31"/>
        <v>0</v>
      </c>
      <c r="AC110" s="213">
        <f ca="1"/>
        <v>0</v>
      </c>
      <c r="AD110" s="155">
        <f t="shared" ca="1" si="32"/>
        <v>0</v>
      </c>
      <c r="AE110" s="156">
        <f t="shared" ca="1" si="33"/>
        <v>0</v>
      </c>
      <c r="AF110" s="165">
        <f t="shared" ca="1" si="34"/>
        <v>0</v>
      </c>
      <c r="AG110" s="166">
        <f t="shared" ca="1" si="35"/>
        <v>0</v>
      </c>
      <c r="AH110" s="159">
        <f t="shared" ca="1" si="36"/>
        <v>0</v>
      </c>
      <c r="AI110" s="155">
        <f t="shared" ca="1" si="37"/>
        <v>0</v>
      </c>
      <c r="AJ110" s="167">
        <f t="shared" ca="1" si="38"/>
        <v>0</v>
      </c>
      <c r="AK110" s="161">
        <f t="shared" ca="1" si="39"/>
        <v>0</v>
      </c>
      <c r="AL110" s="168">
        <f t="shared" ca="1" si="40"/>
        <v>0</v>
      </c>
      <c r="AM110" s="198" t="s">
        <v>421</v>
      </c>
      <c r="AN110" s="196" t="s">
        <v>605</v>
      </c>
    </row>
    <row r="111" spans="1:40" ht="20.25" customHeight="1" x14ac:dyDescent="0.15">
      <c r="A111" s="198" t="s">
        <v>422</v>
      </c>
      <c r="B111" s="196" t="s">
        <v>666</v>
      </c>
      <c r="C111" s="187">
        <v>0</v>
      </c>
      <c r="D111" s="197">
        <f>生産者価格評価表!DR100</f>
        <v>0.73022953000000002</v>
      </c>
      <c r="E111" s="159">
        <f t="shared" si="22"/>
        <v>0</v>
      </c>
      <c r="F111" s="193">
        <f ca="1">OFFSET(投入係数表!$C$114,0,ROW()-16)</f>
        <v>0.48509376260889181</v>
      </c>
      <c r="G111" s="155">
        <f t="shared" ca="1" si="23"/>
        <v>0</v>
      </c>
      <c r="H111" s="292">
        <f ca="1">OFFSET(投入係数表!$C$109,0,ROW()-16)</f>
        <v>0.24524390040515232</v>
      </c>
      <c r="I111" s="156">
        <f t="shared" ca="1" si="24"/>
        <v>0</v>
      </c>
      <c r="J111" s="394"/>
      <c r="K111" s="157">
        <v>0</v>
      </c>
      <c r="L111" s="158">
        <f>生産者価格評価表!DR100</f>
        <v>0.73022953000000002</v>
      </c>
      <c r="M111" s="207">
        <f t="shared" si="25"/>
        <v>0</v>
      </c>
      <c r="N111" s="391"/>
      <c r="O111" s="159">
        <v>0</v>
      </c>
      <c r="P111" s="155">
        <f t="shared" ca="1" si="26"/>
        <v>0</v>
      </c>
      <c r="Q111" s="156">
        <f t="shared" ca="1" si="27"/>
        <v>0</v>
      </c>
      <c r="R111" s="160">
        <f>'雇用表(102部門）'!M102</f>
        <v>0.16159862973256789</v>
      </c>
      <c r="S111" s="161">
        <f t="shared" si="28"/>
        <v>0</v>
      </c>
      <c r="T111" s="162">
        <f>'雇用表(102部門）'!N102</f>
        <v>0.15213327454182268</v>
      </c>
      <c r="U111" s="163">
        <f t="shared" si="29"/>
        <v>0</v>
      </c>
      <c r="V111" s="157">
        <f t="shared" ca="1" si="30"/>
        <v>0</v>
      </c>
      <c r="W111" s="385"/>
      <c r="X111" s="388"/>
      <c r="Y111" s="211">
        <f>生産者価格評価表!DS100</f>
        <v>1.7005701932866681E-2</v>
      </c>
      <c r="Z111" s="157">
        <f t="shared" ca="1" si="21"/>
        <v>0</v>
      </c>
      <c r="AA111" s="164">
        <f>生産者価格評価表!DR100</f>
        <v>0.73022953000000002</v>
      </c>
      <c r="AB111" s="207">
        <f t="shared" ca="1" si="31"/>
        <v>0</v>
      </c>
      <c r="AC111" s="213">
        <f ca="1"/>
        <v>0</v>
      </c>
      <c r="AD111" s="155">
        <f t="shared" ca="1" si="32"/>
        <v>0</v>
      </c>
      <c r="AE111" s="156">
        <f t="shared" ca="1" si="33"/>
        <v>0</v>
      </c>
      <c r="AF111" s="165">
        <f t="shared" ca="1" si="34"/>
        <v>0</v>
      </c>
      <c r="AG111" s="166">
        <f t="shared" ca="1" si="35"/>
        <v>0</v>
      </c>
      <c r="AH111" s="159">
        <f t="shared" ca="1" si="36"/>
        <v>0</v>
      </c>
      <c r="AI111" s="155">
        <f t="shared" ca="1" si="37"/>
        <v>0</v>
      </c>
      <c r="AJ111" s="167">
        <f t="shared" ca="1" si="38"/>
        <v>0</v>
      </c>
      <c r="AK111" s="161">
        <f t="shared" ca="1" si="39"/>
        <v>0</v>
      </c>
      <c r="AL111" s="168">
        <f t="shared" ca="1" si="40"/>
        <v>0</v>
      </c>
      <c r="AM111" s="198" t="s">
        <v>422</v>
      </c>
      <c r="AN111" s="196" t="s">
        <v>666</v>
      </c>
    </row>
    <row r="112" spans="1:40" ht="20.25" customHeight="1" x14ac:dyDescent="0.15">
      <c r="A112" s="198" t="s">
        <v>423</v>
      </c>
      <c r="B112" s="196" t="s">
        <v>667</v>
      </c>
      <c r="C112" s="187">
        <v>0</v>
      </c>
      <c r="D112" s="197">
        <f>生産者価格評価表!DR101</f>
        <v>0.61500942999999997</v>
      </c>
      <c r="E112" s="159">
        <f t="shared" si="22"/>
        <v>0</v>
      </c>
      <c r="F112" s="193">
        <f ca="1">OFFSET(投入係数表!$C$114,0,ROW()-16)</f>
        <v>0.4037265433508283</v>
      </c>
      <c r="G112" s="155">
        <f t="shared" ca="1" si="23"/>
        <v>0</v>
      </c>
      <c r="H112" s="292">
        <f ca="1">OFFSET(投入係数表!$C$109,0,ROW()-16)</f>
        <v>0.28221021016719511</v>
      </c>
      <c r="I112" s="156">
        <f t="shared" ca="1" si="24"/>
        <v>0</v>
      </c>
      <c r="J112" s="394"/>
      <c r="K112" s="157">
        <v>0</v>
      </c>
      <c r="L112" s="158">
        <f>生産者価格評価表!DR101</f>
        <v>0.61500942999999997</v>
      </c>
      <c r="M112" s="207">
        <f t="shared" si="25"/>
        <v>0</v>
      </c>
      <c r="N112" s="391"/>
      <c r="O112" s="159">
        <v>0</v>
      </c>
      <c r="P112" s="155">
        <f t="shared" ca="1" si="26"/>
        <v>0</v>
      </c>
      <c r="Q112" s="156">
        <f t="shared" ca="1" si="27"/>
        <v>0</v>
      </c>
      <c r="R112" s="160">
        <f>'雇用表(102部門）'!M103</f>
        <v>0.22922657831830853</v>
      </c>
      <c r="S112" s="161">
        <f t="shared" si="28"/>
        <v>0</v>
      </c>
      <c r="T112" s="162">
        <f>'雇用表(102部門）'!N103</f>
        <v>0.18968804794673483</v>
      </c>
      <c r="U112" s="163">
        <f t="shared" si="29"/>
        <v>0</v>
      </c>
      <c r="V112" s="157">
        <f t="shared" ca="1" si="30"/>
        <v>0</v>
      </c>
      <c r="W112" s="385"/>
      <c r="X112" s="388"/>
      <c r="Y112" s="211">
        <f>生産者価格評価表!DS101</f>
        <v>5.3288574816707159E-2</v>
      </c>
      <c r="Z112" s="157">
        <f t="shared" ref="Z112:Z117" ca="1" si="41">$X$118*Y112</f>
        <v>0</v>
      </c>
      <c r="AA112" s="164">
        <f>生産者価格評価表!DR101</f>
        <v>0.61500942999999997</v>
      </c>
      <c r="AB112" s="207">
        <f t="shared" ca="1" si="31"/>
        <v>0</v>
      </c>
      <c r="AC112" s="213">
        <f ca="1"/>
        <v>0</v>
      </c>
      <c r="AD112" s="155">
        <f t="shared" ca="1" si="32"/>
        <v>0</v>
      </c>
      <c r="AE112" s="156">
        <f t="shared" ca="1" si="33"/>
        <v>0</v>
      </c>
      <c r="AF112" s="165">
        <f t="shared" ca="1" si="34"/>
        <v>0</v>
      </c>
      <c r="AG112" s="166">
        <f t="shared" ca="1" si="35"/>
        <v>0</v>
      </c>
      <c r="AH112" s="159">
        <f t="shared" ca="1" si="36"/>
        <v>0</v>
      </c>
      <c r="AI112" s="155">
        <f t="shared" ca="1" si="37"/>
        <v>0</v>
      </c>
      <c r="AJ112" s="167">
        <f t="shared" ca="1" si="38"/>
        <v>0</v>
      </c>
      <c r="AK112" s="161">
        <f t="shared" ca="1" si="39"/>
        <v>0</v>
      </c>
      <c r="AL112" s="168">
        <f t="shared" ca="1" si="40"/>
        <v>0</v>
      </c>
      <c r="AM112" s="198" t="s">
        <v>423</v>
      </c>
      <c r="AN112" s="196" t="s">
        <v>667</v>
      </c>
    </row>
    <row r="113" spans="1:40" ht="20.25" customHeight="1" x14ac:dyDescent="0.15">
      <c r="A113" s="198" t="s">
        <v>424</v>
      </c>
      <c r="B113" s="196" t="s">
        <v>607</v>
      </c>
      <c r="C113" s="187">
        <v>0</v>
      </c>
      <c r="D113" s="197">
        <f>生産者価格評価表!DR102</f>
        <v>0.98005913</v>
      </c>
      <c r="E113" s="159">
        <f t="shared" si="22"/>
        <v>0</v>
      </c>
      <c r="F113" s="193">
        <f ca="1">OFFSET(投入係数表!$C$114,0,ROW()-16)</f>
        <v>0.69107613939594081</v>
      </c>
      <c r="G113" s="155">
        <f t="shared" ca="1" si="23"/>
        <v>0</v>
      </c>
      <c r="H113" s="292">
        <f ca="1">OFFSET(投入係数表!$C$109,0,ROW()-16)</f>
        <v>0.26108777455434845</v>
      </c>
      <c r="I113" s="156">
        <f t="shared" ca="1" si="24"/>
        <v>0</v>
      </c>
      <c r="J113" s="394"/>
      <c r="K113" s="157">
        <v>0</v>
      </c>
      <c r="L113" s="158">
        <f>生産者価格評価表!DR102</f>
        <v>0.98005913</v>
      </c>
      <c r="M113" s="207">
        <f t="shared" si="25"/>
        <v>0</v>
      </c>
      <c r="N113" s="391"/>
      <c r="O113" s="159">
        <v>0</v>
      </c>
      <c r="P113" s="155">
        <f t="shared" ca="1" si="26"/>
        <v>0</v>
      </c>
      <c r="Q113" s="156">
        <f t="shared" ca="1" si="27"/>
        <v>0</v>
      </c>
      <c r="R113" s="160">
        <f>'雇用表(102部門）'!M104</f>
        <v>0.28731763267954508</v>
      </c>
      <c r="S113" s="161">
        <f t="shared" si="28"/>
        <v>0</v>
      </c>
      <c r="T113" s="162">
        <f>'雇用表(102部門）'!N104</f>
        <v>0.16232508467363169</v>
      </c>
      <c r="U113" s="163">
        <f t="shared" si="29"/>
        <v>0</v>
      </c>
      <c r="V113" s="157">
        <f t="shared" ca="1" si="30"/>
        <v>0</v>
      </c>
      <c r="W113" s="385"/>
      <c r="X113" s="388"/>
      <c r="Y113" s="211">
        <f>生産者価格評価表!DS102</f>
        <v>1.3811721135006035E-2</v>
      </c>
      <c r="Z113" s="157">
        <f t="shared" ca="1" si="41"/>
        <v>0</v>
      </c>
      <c r="AA113" s="164">
        <f>生産者価格評価表!DR102</f>
        <v>0.98005913</v>
      </c>
      <c r="AB113" s="207">
        <f t="shared" ca="1" si="31"/>
        <v>0</v>
      </c>
      <c r="AC113" s="213">
        <f ca="1"/>
        <v>0</v>
      </c>
      <c r="AD113" s="155">
        <f t="shared" ca="1" si="32"/>
        <v>0</v>
      </c>
      <c r="AE113" s="156">
        <f t="shared" ca="1" si="33"/>
        <v>0</v>
      </c>
      <c r="AF113" s="165">
        <f t="shared" ca="1" si="34"/>
        <v>0</v>
      </c>
      <c r="AG113" s="166">
        <f t="shared" ca="1" si="35"/>
        <v>0</v>
      </c>
      <c r="AH113" s="159">
        <f t="shared" ca="1" si="36"/>
        <v>0</v>
      </c>
      <c r="AI113" s="155">
        <f t="shared" ca="1" si="37"/>
        <v>0</v>
      </c>
      <c r="AJ113" s="167">
        <f t="shared" ca="1" si="38"/>
        <v>0</v>
      </c>
      <c r="AK113" s="161">
        <f t="shared" ca="1" si="39"/>
        <v>0</v>
      </c>
      <c r="AL113" s="168">
        <f t="shared" ca="1" si="40"/>
        <v>0</v>
      </c>
      <c r="AM113" s="198" t="s">
        <v>424</v>
      </c>
      <c r="AN113" s="196" t="s">
        <v>607</v>
      </c>
    </row>
    <row r="114" spans="1:40" s="335" customFormat="1" ht="20.25" customHeight="1" x14ac:dyDescent="0.15">
      <c r="A114" s="220" t="s">
        <v>425</v>
      </c>
      <c r="B114" s="221" t="s">
        <v>668</v>
      </c>
      <c r="C114" s="187">
        <v>0</v>
      </c>
      <c r="D114" s="197">
        <f>生産者価格評価表!DR103</f>
        <v>0.80773693000000002</v>
      </c>
      <c r="E114" s="159">
        <f t="shared" si="22"/>
        <v>0</v>
      </c>
      <c r="F114" s="193">
        <f ca="1">OFFSET(投入係数表!$C$114,0,ROW()-16)</f>
        <v>0.7075098326938084</v>
      </c>
      <c r="G114" s="155">
        <f t="shared" ca="1" si="23"/>
        <v>0</v>
      </c>
      <c r="H114" s="292">
        <f ca="1">OFFSET(投入係数表!$C$109,0,ROW()-16)</f>
        <v>0.20189080399804898</v>
      </c>
      <c r="I114" s="156">
        <f t="shared" ca="1" si="24"/>
        <v>0</v>
      </c>
      <c r="J114" s="394"/>
      <c r="K114" s="157">
        <v>0</v>
      </c>
      <c r="L114" s="158">
        <f>生産者価格評価表!DR103</f>
        <v>0.80773693000000002</v>
      </c>
      <c r="M114" s="294">
        <f t="shared" si="25"/>
        <v>0</v>
      </c>
      <c r="N114" s="391"/>
      <c r="O114" s="159">
        <v>0</v>
      </c>
      <c r="P114" s="155">
        <f t="shared" ca="1" si="26"/>
        <v>0</v>
      </c>
      <c r="Q114" s="156">
        <f t="shared" ca="1" si="27"/>
        <v>0</v>
      </c>
      <c r="R114" s="160">
        <f>'雇用表(102部門）'!M105</f>
        <v>0.12206813749079685</v>
      </c>
      <c r="S114" s="161">
        <f t="shared" si="28"/>
        <v>0</v>
      </c>
      <c r="T114" s="162">
        <f>'雇用表(102部門）'!N105</f>
        <v>0.11798832006129162</v>
      </c>
      <c r="U114" s="163">
        <f t="shared" si="29"/>
        <v>0</v>
      </c>
      <c r="V114" s="157">
        <f t="shared" ca="1" si="30"/>
        <v>0</v>
      </c>
      <c r="W114" s="385"/>
      <c r="X114" s="388"/>
      <c r="Y114" s="211">
        <f>生産者価格評価表!DS103</f>
        <v>2.7149556849877778E-2</v>
      </c>
      <c r="Z114" s="157">
        <f t="shared" ca="1" si="41"/>
        <v>0</v>
      </c>
      <c r="AA114" s="164">
        <f>生産者価格評価表!DR103</f>
        <v>0.80773693000000002</v>
      </c>
      <c r="AB114" s="207">
        <f t="shared" ca="1" si="31"/>
        <v>0</v>
      </c>
      <c r="AC114" s="213">
        <f ca="1"/>
        <v>0</v>
      </c>
      <c r="AD114" s="155">
        <f t="shared" ca="1" si="32"/>
        <v>0</v>
      </c>
      <c r="AE114" s="156">
        <f t="shared" ca="1" si="33"/>
        <v>0</v>
      </c>
      <c r="AF114" s="165">
        <f t="shared" ca="1" si="34"/>
        <v>0</v>
      </c>
      <c r="AG114" s="166">
        <f t="shared" ca="1" si="35"/>
        <v>0</v>
      </c>
      <c r="AH114" s="159">
        <f t="shared" ca="1" si="36"/>
        <v>0</v>
      </c>
      <c r="AI114" s="155">
        <f t="shared" ca="1" si="37"/>
        <v>0</v>
      </c>
      <c r="AJ114" s="167">
        <f t="shared" ca="1" si="38"/>
        <v>0</v>
      </c>
      <c r="AK114" s="161">
        <f t="shared" ca="1" si="39"/>
        <v>0</v>
      </c>
      <c r="AL114" s="168">
        <f t="shared" ca="1" si="40"/>
        <v>0</v>
      </c>
      <c r="AM114" s="220" t="s">
        <v>425</v>
      </c>
      <c r="AN114" s="196" t="s">
        <v>668</v>
      </c>
    </row>
    <row r="115" spans="1:40" s="335" customFormat="1" ht="20.25" customHeight="1" x14ac:dyDescent="0.15">
      <c r="A115" s="220" t="s">
        <v>426</v>
      </c>
      <c r="B115" s="221" t="s">
        <v>609</v>
      </c>
      <c r="C115" s="187">
        <v>0</v>
      </c>
      <c r="D115" s="197">
        <f>生産者価格評価表!DR104</f>
        <v>0.98583217000000001</v>
      </c>
      <c r="E115" s="159">
        <f t="shared" si="22"/>
        <v>0</v>
      </c>
      <c r="F115" s="193">
        <f ca="1">OFFSET(投入係数表!$C$114,0,ROW()-16)</f>
        <v>0.70022883486073728</v>
      </c>
      <c r="G115" s="155">
        <f t="shared" ca="1" si="23"/>
        <v>0</v>
      </c>
      <c r="H115" s="292">
        <f ca="1">OFFSET(投入係数表!$C$109,0,ROW()-16)</f>
        <v>0.27178178350981341</v>
      </c>
      <c r="I115" s="156">
        <f t="shared" ca="1" si="24"/>
        <v>0</v>
      </c>
      <c r="J115" s="394"/>
      <c r="K115" s="157">
        <v>0</v>
      </c>
      <c r="L115" s="158">
        <f>生産者価格評価表!DR104</f>
        <v>0.98583217000000001</v>
      </c>
      <c r="M115" s="294">
        <f t="shared" si="25"/>
        <v>0</v>
      </c>
      <c r="N115" s="391"/>
      <c r="O115" s="159">
        <v>0</v>
      </c>
      <c r="P115" s="155">
        <f t="shared" ca="1" si="26"/>
        <v>0</v>
      </c>
      <c r="Q115" s="156">
        <f t="shared" ca="1" si="27"/>
        <v>0</v>
      </c>
      <c r="R115" s="160">
        <f>'雇用表(102部門）'!M106</f>
        <v>0.15246265559323757</v>
      </c>
      <c r="S115" s="161">
        <f t="shared" si="28"/>
        <v>0</v>
      </c>
      <c r="T115" s="162">
        <f>'雇用表(102部門）'!N106</f>
        <v>0.10955067411015611</v>
      </c>
      <c r="U115" s="163">
        <f t="shared" si="29"/>
        <v>0</v>
      </c>
      <c r="V115" s="157">
        <f t="shared" ca="1" si="30"/>
        <v>0</v>
      </c>
      <c r="W115" s="385"/>
      <c r="X115" s="388"/>
      <c r="Y115" s="211">
        <f>生産者価格評価表!DS104</f>
        <v>1.9277316639616095E-2</v>
      </c>
      <c r="Z115" s="157">
        <f t="shared" ca="1" si="41"/>
        <v>0</v>
      </c>
      <c r="AA115" s="164">
        <f>生産者価格評価表!DR104</f>
        <v>0.98583217000000001</v>
      </c>
      <c r="AB115" s="207">
        <f t="shared" ca="1" si="31"/>
        <v>0</v>
      </c>
      <c r="AC115" s="213">
        <f ca="1"/>
        <v>0</v>
      </c>
      <c r="AD115" s="155">
        <f t="shared" ca="1" si="32"/>
        <v>0</v>
      </c>
      <c r="AE115" s="156">
        <f t="shared" ca="1" si="33"/>
        <v>0</v>
      </c>
      <c r="AF115" s="165">
        <f t="shared" ca="1" si="34"/>
        <v>0</v>
      </c>
      <c r="AG115" s="166">
        <f t="shared" ca="1" si="35"/>
        <v>0</v>
      </c>
      <c r="AH115" s="159">
        <f t="shared" ca="1" si="36"/>
        <v>0</v>
      </c>
      <c r="AI115" s="155">
        <f t="shared" ca="1" si="37"/>
        <v>0</v>
      </c>
      <c r="AJ115" s="167">
        <f t="shared" ca="1" si="38"/>
        <v>0</v>
      </c>
      <c r="AK115" s="161">
        <f t="shared" ca="1" si="39"/>
        <v>0</v>
      </c>
      <c r="AL115" s="168">
        <f t="shared" ca="1" si="40"/>
        <v>0</v>
      </c>
      <c r="AM115" s="220" t="s">
        <v>426</v>
      </c>
      <c r="AN115" s="196" t="s">
        <v>609</v>
      </c>
    </row>
    <row r="116" spans="1:40" s="335" customFormat="1" ht="20.25" customHeight="1" x14ac:dyDescent="0.15">
      <c r="A116" s="220" t="s">
        <v>427</v>
      </c>
      <c r="B116" s="221" t="s">
        <v>669</v>
      </c>
      <c r="C116" s="187">
        <v>0</v>
      </c>
      <c r="D116" s="197">
        <f>生産者価格評価表!DR105</f>
        <v>1</v>
      </c>
      <c r="E116" s="159">
        <f t="shared" si="22"/>
        <v>0</v>
      </c>
      <c r="F116" s="193">
        <f ca="1">OFFSET(投入係数表!$C$114,0,ROW()-16)</f>
        <v>0</v>
      </c>
      <c r="G116" s="155">
        <f t="shared" ca="1" si="23"/>
        <v>0</v>
      </c>
      <c r="H116" s="292">
        <f ca="1">OFFSET(投入係数表!$C$109,0,ROW()-16)</f>
        <v>0</v>
      </c>
      <c r="I116" s="156">
        <f t="shared" ca="1" si="24"/>
        <v>0</v>
      </c>
      <c r="J116" s="394"/>
      <c r="K116" s="157">
        <v>0</v>
      </c>
      <c r="L116" s="158">
        <f>生産者価格評価表!DR105</f>
        <v>1</v>
      </c>
      <c r="M116" s="294">
        <f t="shared" si="25"/>
        <v>0</v>
      </c>
      <c r="N116" s="391"/>
      <c r="O116" s="159">
        <v>0</v>
      </c>
      <c r="P116" s="155">
        <f t="shared" ca="1" si="26"/>
        <v>0</v>
      </c>
      <c r="Q116" s="156">
        <f t="shared" ca="1" si="27"/>
        <v>0</v>
      </c>
      <c r="R116" s="160">
        <f>'雇用表(102部門）'!M107</f>
        <v>0</v>
      </c>
      <c r="S116" s="161">
        <f t="shared" si="28"/>
        <v>0</v>
      </c>
      <c r="T116" s="162">
        <f>'雇用表(102部門）'!N107</f>
        <v>0</v>
      </c>
      <c r="U116" s="163">
        <f t="shared" si="29"/>
        <v>0</v>
      </c>
      <c r="V116" s="157">
        <f t="shared" ca="1" si="30"/>
        <v>0</v>
      </c>
      <c r="W116" s="385"/>
      <c r="X116" s="388"/>
      <c r="Y116" s="211">
        <f>生産者価格評価表!DS105</f>
        <v>0</v>
      </c>
      <c r="Z116" s="157">
        <f t="shared" ca="1" si="41"/>
        <v>0</v>
      </c>
      <c r="AA116" s="164">
        <f>生産者価格評価表!DR105</f>
        <v>1</v>
      </c>
      <c r="AB116" s="207">
        <f t="shared" ca="1" si="31"/>
        <v>0</v>
      </c>
      <c r="AC116" s="213">
        <f ca="1"/>
        <v>0</v>
      </c>
      <c r="AD116" s="155">
        <f t="shared" ca="1" si="32"/>
        <v>0</v>
      </c>
      <c r="AE116" s="156">
        <f t="shared" ca="1" si="33"/>
        <v>0</v>
      </c>
      <c r="AF116" s="165">
        <f t="shared" ca="1" si="34"/>
        <v>0</v>
      </c>
      <c r="AG116" s="166">
        <f t="shared" ca="1" si="35"/>
        <v>0</v>
      </c>
      <c r="AH116" s="159">
        <f t="shared" ca="1" si="36"/>
        <v>0</v>
      </c>
      <c r="AI116" s="155">
        <f t="shared" ca="1" si="37"/>
        <v>0</v>
      </c>
      <c r="AJ116" s="167">
        <f t="shared" ca="1" si="38"/>
        <v>0</v>
      </c>
      <c r="AK116" s="161">
        <f t="shared" ca="1" si="39"/>
        <v>0</v>
      </c>
      <c r="AL116" s="168">
        <f t="shared" ca="1" si="40"/>
        <v>0</v>
      </c>
      <c r="AM116" s="220" t="s">
        <v>427</v>
      </c>
      <c r="AN116" s="196" t="s">
        <v>669</v>
      </c>
    </row>
    <row r="117" spans="1:40" s="335" customFormat="1" ht="20.25" customHeight="1" thickBot="1" x14ac:dyDescent="0.2">
      <c r="A117" s="220" t="s">
        <v>428</v>
      </c>
      <c r="B117" s="221" t="s">
        <v>670</v>
      </c>
      <c r="C117" s="187">
        <v>0</v>
      </c>
      <c r="D117" s="197">
        <f>生産者価格評価表!DR106</f>
        <v>0.97491335999999995</v>
      </c>
      <c r="E117" s="159">
        <f t="shared" si="22"/>
        <v>0</v>
      </c>
      <c r="F117" s="193">
        <f ca="1">OFFSET(投入係数表!$C$114,0,ROW()-16)</f>
        <v>0.41184081190428573</v>
      </c>
      <c r="G117" s="155">
        <f t="shared" ca="1" si="23"/>
        <v>0</v>
      </c>
      <c r="H117" s="292">
        <f ca="1">OFFSET(投入係数表!$C$109,0,ROW()-16)</f>
        <v>1.2664206405750927E-2</v>
      </c>
      <c r="I117" s="156">
        <f t="shared" ca="1" si="24"/>
        <v>0</v>
      </c>
      <c r="J117" s="395"/>
      <c r="K117" s="157">
        <v>0</v>
      </c>
      <c r="L117" s="158">
        <f>生産者価格評価表!DR106</f>
        <v>0.97491335999999995</v>
      </c>
      <c r="M117" s="294">
        <f t="shared" si="25"/>
        <v>0</v>
      </c>
      <c r="N117" s="392"/>
      <c r="O117" s="159">
        <v>0</v>
      </c>
      <c r="P117" s="155">
        <f t="shared" ca="1" si="26"/>
        <v>0</v>
      </c>
      <c r="Q117" s="156">
        <f t="shared" ca="1" si="27"/>
        <v>0</v>
      </c>
      <c r="R117" s="160">
        <f>'雇用表(102部門）'!M108</f>
        <v>6.3420597932501814E-3</v>
      </c>
      <c r="S117" s="161">
        <f t="shared" si="28"/>
        <v>0</v>
      </c>
      <c r="T117" s="162">
        <f>'雇用表(102部門）'!N108</f>
        <v>6.2977097247659142E-3</v>
      </c>
      <c r="U117" s="163">
        <f t="shared" si="29"/>
        <v>0</v>
      </c>
      <c r="V117" s="157">
        <f t="shared" ca="1" si="30"/>
        <v>0</v>
      </c>
      <c r="W117" s="386"/>
      <c r="X117" s="389"/>
      <c r="Y117" s="211">
        <f>生産者価格評価表!DS106</f>
        <v>3.5417142668110449E-5</v>
      </c>
      <c r="Z117" s="157">
        <f t="shared" ca="1" si="41"/>
        <v>0</v>
      </c>
      <c r="AA117" s="164">
        <f>生産者価格評価表!DR106</f>
        <v>0.97491335999999995</v>
      </c>
      <c r="AB117" s="207">
        <f t="shared" ca="1" si="31"/>
        <v>0</v>
      </c>
      <c r="AC117" s="213">
        <f ca="1"/>
        <v>0</v>
      </c>
      <c r="AD117" s="155">
        <f t="shared" ca="1" si="32"/>
        <v>0</v>
      </c>
      <c r="AE117" s="156">
        <f t="shared" ca="1" si="33"/>
        <v>0</v>
      </c>
      <c r="AF117" s="165">
        <f t="shared" ca="1" si="34"/>
        <v>0</v>
      </c>
      <c r="AG117" s="166">
        <f t="shared" ca="1" si="35"/>
        <v>0</v>
      </c>
      <c r="AH117" s="159">
        <f t="shared" ca="1" si="36"/>
        <v>0</v>
      </c>
      <c r="AI117" s="155">
        <f t="shared" ca="1" si="37"/>
        <v>0</v>
      </c>
      <c r="AJ117" s="167">
        <f t="shared" ca="1" si="38"/>
        <v>0</v>
      </c>
      <c r="AK117" s="161">
        <f t="shared" ca="1" si="39"/>
        <v>0</v>
      </c>
      <c r="AL117" s="168">
        <f t="shared" ca="1" si="40"/>
        <v>0</v>
      </c>
      <c r="AM117" s="220" t="s">
        <v>428</v>
      </c>
      <c r="AN117" s="196" t="s">
        <v>670</v>
      </c>
    </row>
    <row r="118" spans="1:40" ht="20.25" customHeight="1" thickTop="1" thickBot="1" x14ac:dyDescent="0.2">
      <c r="A118" s="382" t="s">
        <v>13</v>
      </c>
      <c r="B118" s="383"/>
      <c r="C118" s="199">
        <f>SUM(C16:C117)</f>
        <v>0</v>
      </c>
      <c r="D118" s="200"/>
      <c r="E118" s="201">
        <f>SUM(E16:E117)</f>
        <v>0</v>
      </c>
      <c r="F118" s="202"/>
      <c r="G118" s="203">
        <f ca="1">SUM(G16:G117)</f>
        <v>0</v>
      </c>
      <c r="H118" s="293"/>
      <c r="I118" s="170">
        <f ca="1">SUM(I16:I117)</f>
        <v>0</v>
      </c>
      <c r="J118" s="171"/>
      <c r="K118" s="172">
        <f>SUM(K16:K117)</f>
        <v>0</v>
      </c>
      <c r="L118" s="205"/>
      <c r="M118" s="206">
        <f>SUM(M16:M117)</f>
        <v>0</v>
      </c>
      <c r="N118" s="171"/>
      <c r="O118" s="173">
        <f>SUM(O16:O117)</f>
        <v>0</v>
      </c>
      <c r="P118" s="169">
        <f ca="1">SUM(P16:P117)</f>
        <v>0</v>
      </c>
      <c r="Q118" s="170">
        <f ca="1">SUM(Q16:Q117)</f>
        <v>0</v>
      </c>
      <c r="R118" s="208"/>
      <c r="S118" s="174">
        <f>SUM(S16:S117)</f>
        <v>0</v>
      </c>
      <c r="T118" s="209"/>
      <c r="U118" s="174">
        <f>SUM(U16:U117)</f>
        <v>0</v>
      </c>
      <c r="V118" s="172">
        <f ca="1">SUM(V16:V117)</f>
        <v>0</v>
      </c>
      <c r="W118" s="175">
        <f>E3</f>
        <v>0.53730152516622409</v>
      </c>
      <c r="X118" s="204">
        <f ca="1">V118*W118</f>
        <v>0</v>
      </c>
      <c r="Y118" s="175">
        <f>生産者価格評価表!DS107</f>
        <v>1</v>
      </c>
      <c r="Z118" s="172">
        <f ca="1">SUM(Z16:Z117)</f>
        <v>0</v>
      </c>
      <c r="AA118" s="212"/>
      <c r="AB118" s="206">
        <f t="shared" ref="AB118:AL118" ca="1" si="42">SUM(AB16:AB117)</f>
        <v>0</v>
      </c>
      <c r="AC118" s="173">
        <f t="shared" ca="1" si="42"/>
        <v>0</v>
      </c>
      <c r="AD118" s="169">
        <f t="shared" ca="1" si="42"/>
        <v>0</v>
      </c>
      <c r="AE118" s="170">
        <f t="shared" ca="1" si="42"/>
        <v>0</v>
      </c>
      <c r="AF118" s="215">
        <f t="shared" ca="1" si="42"/>
        <v>0</v>
      </c>
      <c r="AG118" s="216">
        <f t="shared" ca="1" si="42"/>
        <v>0</v>
      </c>
      <c r="AH118" s="173">
        <f t="shared" ca="1" si="42"/>
        <v>0</v>
      </c>
      <c r="AI118" s="169">
        <f t="shared" ca="1" si="42"/>
        <v>0</v>
      </c>
      <c r="AJ118" s="217">
        <f t="shared" ca="1" si="42"/>
        <v>0</v>
      </c>
      <c r="AK118" s="174">
        <f t="shared" ca="1" si="42"/>
        <v>0</v>
      </c>
      <c r="AL118" s="218">
        <f t="shared" ca="1" si="42"/>
        <v>0</v>
      </c>
      <c r="AM118" s="382" t="s">
        <v>13</v>
      </c>
      <c r="AN118" s="383"/>
    </row>
  </sheetData>
  <sheetProtection sheet="1" objects="1" scenarios="1"/>
  <mergeCells count="9">
    <mergeCell ref="AM14:AN14"/>
    <mergeCell ref="A14:B14"/>
    <mergeCell ref="C12:C13"/>
    <mergeCell ref="A118:B118"/>
    <mergeCell ref="AM118:AN118"/>
    <mergeCell ref="W16:W117"/>
    <mergeCell ref="X16:X117"/>
    <mergeCell ref="N16:N117"/>
    <mergeCell ref="J16:J117"/>
  </mergeCells>
  <phoneticPr fontId="4"/>
  <dataValidations count="3">
    <dataValidation type="list" allowBlank="1" showInputMessage="1" showErrorMessage="1" error="リストから選択してください。" sqref="C12">
      <formula1>"億円,百万円,千円,円"</formula1>
    </dataValidation>
    <dataValidation type="decimal" imeMode="off" operator="greaterThanOrEqual" allowBlank="1" showInputMessage="1" showErrorMessage="1" sqref="C16:C117">
      <formula1>0</formula1>
    </dataValidation>
    <dataValidation allowBlank="1" showInputMessage="1" sqref="E3"/>
  </dataValidations>
  <pageMargins left="0.39370078740157483" right="0.39370078740157483" top="0.39370078740157483" bottom="0.39370078740157483" header="0.51181102362204722" footer="0.31496062992125984"/>
  <pageSetup paperSize="9" scale="67" fitToHeight="4" orientation="portrait" cellComments="asDisplayed" r:id="rId1"/>
  <headerFooter alignWithMargins="0">
    <oddFooter>&amp;C&amp;P</oddFooter>
  </headerFooter>
  <colBreaks count="1" manualBreakCount="1">
    <brk id="12"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216"/>
  <sheetViews>
    <sheetView showGridLines="0" zoomScale="80" zoomScaleNormal="80" workbookViewId="0"/>
  </sheetViews>
  <sheetFormatPr defaultColWidth="3.125" defaultRowHeight="18.75" customHeight="1" x14ac:dyDescent="0.15"/>
  <cols>
    <col min="1" max="16384" width="3.125" style="10"/>
  </cols>
  <sheetData>
    <row r="1" spans="1:38" ht="26.25" customHeight="1" x14ac:dyDescent="0.15">
      <c r="I1" s="71" t="s">
        <v>43</v>
      </c>
      <c r="J1" s="562"/>
      <c r="K1" s="562"/>
      <c r="L1" s="562"/>
      <c r="M1" s="562"/>
      <c r="N1" s="562"/>
      <c r="O1" s="562"/>
      <c r="P1" s="562"/>
      <c r="Q1" s="562"/>
      <c r="R1" s="562"/>
      <c r="S1" s="562"/>
      <c r="T1" s="562"/>
      <c r="U1" s="562"/>
      <c r="V1" s="562"/>
      <c r="W1" s="562"/>
      <c r="X1" s="562"/>
      <c r="Y1" s="562"/>
      <c r="Z1" s="562"/>
      <c r="AA1" s="562"/>
      <c r="AB1" s="562"/>
      <c r="AC1" s="562"/>
      <c r="AD1" s="562"/>
      <c r="AE1" s="562"/>
      <c r="AF1" s="562"/>
      <c r="AG1" s="562"/>
      <c r="AH1" s="562"/>
      <c r="AI1" s="562"/>
    </row>
    <row r="2" spans="1:38" s="62" customFormat="1" ht="22.5" customHeight="1" x14ac:dyDescent="0.15"/>
    <row r="3" spans="1:38" s="62" customFormat="1" ht="22.5" customHeight="1" thickBot="1" x14ac:dyDescent="0.2">
      <c r="B3" s="195" t="s">
        <v>627</v>
      </c>
      <c r="L3" s="9"/>
      <c r="AL3" s="63" t="str">
        <f>"(単位："&amp;入力・分析シート!C12&amp;")"</f>
        <v>(単位：千円)</v>
      </c>
    </row>
    <row r="4" spans="1:38" s="62" customFormat="1" ht="22.5" customHeight="1" thickTop="1" x14ac:dyDescent="0.15">
      <c r="B4" s="546" t="s">
        <v>44</v>
      </c>
      <c r="C4" s="547"/>
      <c r="D4" s="547"/>
      <c r="E4" s="547"/>
      <c r="F4" s="547"/>
      <c r="G4" s="547"/>
      <c r="H4" s="547"/>
      <c r="I4" s="547"/>
      <c r="J4" s="547"/>
      <c r="K4" s="547"/>
      <c r="L4" s="547" t="s">
        <v>50</v>
      </c>
      <c r="M4" s="547"/>
      <c r="N4" s="547"/>
      <c r="O4" s="547"/>
      <c r="P4" s="547"/>
      <c r="Q4" s="547"/>
      <c r="R4" s="547"/>
      <c r="S4" s="547"/>
      <c r="T4" s="547"/>
      <c r="U4" s="547"/>
      <c r="V4" s="555"/>
      <c r="W4" s="555"/>
      <c r="X4" s="555"/>
      <c r="Y4" s="555"/>
      <c r="Z4" s="555"/>
      <c r="AA4" s="555"/>
      <c r="AB4" s="536" t="s">
        <v>54</v>
      </c>
      <c r="AC4" s="536"/>
      <c r="AD4" s="536"/>
      <c r="AE4" s="536"/>
      <c r="AF4" s="537"/>
      <c r="AG4" s="568" t="s">
        <v>39</v>
      </c>
      <c r="AH4" s="569"/>
      <c r="AI4" s="569"/>
      <c r="AJ4" s="569"/>
      <c r="AK4" s="569"/>
      <c r="AL4" s="570"/>
    </row>
    <row r="5" spans="1:38" s="62" customFormat="1" ht="22.5" customHeight="1" x14ac:dyDescent="0.15">
      <c r="B5" s="548"/>
      <c r="C5" s="549"/>
      <c r="D5" s="549"/>
      <c r="E5" s="549"/>
      <c r="F5" s="549"/>
      <c r="G5" s="549"/>
      <c r="H5" s="549"/>
      <c r="I5" s="549"/>
      <c r="J5" s="549"/>
      <c r="K5" s="549"/>
      <c r="L5" s="549" t="s">
        <v>51</v>
      </c>
      <c r="M5" s="549"/>
      <c r="N5" s="549"/>
      <c r="O5" s="549"/>
      <c r="P5" s="549"/>
      <c r="Q5" s="549" t="s">
        <v>52</v>
      </c>
      <c r="R5" s="549"/>
      <c r="S5" s="549"/>
      <c r="T5" s="549"/>
      <c r="U5" s="549"/>
      <c r="V5" s="556" t="s">
        <v>53</v>
      </c>
      <c r="W5" s="556"/>
      <c r="X5" s="556"/>
      <c r="Y5" s="556"/>
      <c r="Z5" s="556"/>
      <c r="AA5" s="556"/>
      <c r="AB5" s="538"/>
      <c r="AC5" s="538"/>
      <c r="AD5" s="538"/>
      <c r="AE5" s="538"/>
      <c r="AF5" s="539"/>
      <c r="AG5" s="571"/>
      <c r="AH5" s="572"/>
      <c r="AI5" s="572"/>
      <c r="AJ5" s="572"/>
      <c r="AK5" s="572"/>
      <c r="AL5" s="573"/>
    </row>
    <row r="6" spans="1:38" s="62" customFormat="1" ht="22.5" customHeight="1" x14ac:dyDescent="0.15">
      <c r="B6" s="550" t="s">
        <v>38</v>
      </c>
      <c r="C6" s="551"/>
      <c r="D6" s="551"/>
      <c r="E6" s="551"/>
      <c r="F6" s="551"/>
      <c r="G6" s="551"/>
      <c r="H6" s="551"/>
      <c r="I6" s="551"/>
      <c r="J6" s="551"/>
      <c r="K6" s="552"/>
      <c r="L6" s="540">
        <f>入力・分析シート!E118</f>
        <v>0</v>
      </c>
      <c r="M6" s="563"/>
      <c r="N6" s="563"/>
      <c r="O6" s="563"/>
      <c r="P6" s="564"/>
      <c r="Q6" s="540">
        <f>入力・分析シート!O118</f>
        <v>0</v>
      </c>
      <c r="R6" s="541"/>
      <c r="S6" s="541"/>
      <c r="T6" s="541"/>
      <c r="U6" s="557"/>
      <c r="V6" s="540">
        <f>L6+Q6</f>
        <v>0</v>
      </c>
      <c r="W6" s="541"/>
      <c r="X6" s="541"/>
      <c r="Y6" s="541"/>
      <c r="Z6" s="541"/>
      <c r="AA6" s="557"/>
      <c r="AB6" s="540">
        <f ca="1">入力・分析シート!AC118</f>
        <v>0</v>
      </c>
      <c r="AC6" s="541"/>
      <c r="AD6" s="541"/>
      <c r="AE6" s="541"/>
      <c r="AF6" s="542"/>
      <c r="AG6" s="574">
        <f ca="1">入力・分析シート!AH118</f>
        <v>0</v>
      </c>
      <c r="AH6" s="541"/>
      <c r="AI6" s="541"/>
      <c r="AJ6" s="541"/>
      <c r="AK6" s="541"/>
      <c r="AL6" s="542"/>
    </row>
    <row r="7" spans="1:38" s="62" customFormat="1" ht="22.5" customHeight="1" x14ac:dyDescent="0.15">
      <c r="B7" s="524"/>
      <c r="C7" s="559" t="s">
        <v>148</v>
      </c>
      <c r="D7" s="560"/>
      <c r="E7" s="560"/>
      <c r="F7" s="560"/>
      <c r="G7" s="560"/>
      <c r="H7" s="560"/>
      <c r="I7" s="560"/>
      <c r="J7" s="560"/>
      <c r="K7" s="561"/>
      <c r="L7" s="565" t="e">
        <f>"("&amp;TEXT(L6/入力・分析シート!$C$118,"0.0000")&amp;")"</f>
        <v>#DIV/0!</v>
      </c>
      <c r="M7" s="566"/>
      <c r="N7" s="566"/>
      <c r="O7" s="566"/>
      <c r="P7" s="567"/>
      <c r="Q7" s="543" t="e">
        <f>"("&amp;TEXT(Q6/入力・分析シート!$C$118,"0.0000")&amp;")"</f>
        <v>#DIV/0!</v>
      </c>
      <c r="R7" s="544"/>
      <c r="S7" s="544"/>
      <c r="T7" s="544"/>
      <c r="U7" s="558"/>
      <c r="V7" s="543" t="e">
        <f>"("&amp;TEXT(V6/入力・分析シート!$C$118,"0.0000")&amp;")"</f>
        <v>#DIV/0!</v>
      </c>
      <c r="W7" s="544"/>
      <c r="X7" s="544"/>
      <c r="Y7" s="544"/>
      <c r="Z7" s="544"/>
      <c r="AA7" s="558"/>
      <c r="AB7" s="543" t="e">
        <f ca="1">"("&amp;TEXT(AB6/入力・分析シート!$C$118,"0.0000")&amp;")"</f>
        <v>#DIV/0!</v>
      </c>
      <c r="AC7" s="544"/>
      <c r="AD7" s="544"/>
      <c r="AE7" s="544"/>
      <c r="AF7" s="545"/>
      <c r="AG7" s="575" t="e">
        <f ca="1">"("&amp;TEXT(AG6/入力・分析シート!$C$118,"0.0000")&amp;")"</f>
        <v>#DIV/0!</v>
      </c>
      <c r="AH7" s="544"/>
      <c r="AI7" s="544"/>
      <c r="AJ7" s="544"/>
      <c r="AK7" s="544"/>
      <c r="AL7" s="545"/>
    </row>
    <row r="8" spans="1:38" s="62" customFormat="1" ht="22.5" customHeight="1" x14ac:dyDescent="0.15">
      <c r="B8" s="524"/>
      <c r="C8" s="529" t="s">
        <v>46</v>
      </c>
      <c r="D8" s="530"/>
      <c r="E8" s="530"/>
      <c r="F8" s="530"/>
      <c r="G8" s="530"/>
      <c r="H8" s="530"/>
      <c r="I8" s="530"/>
      <c r="J8" s="530"/>
      <c r="K8" s="531"/>
      <c r="L8" s="526">
        <f ca="1">入力・分析シート!G118</f>
        <v>0</v>
      </c>
      <c r="M8" s="527"/>
      <c r="N8" s="527"/>
      <c r="O8" s="527"/>
      <c r="P8" s="528"/>
      <c r="Q8" s="526">
        <f ca="1">入力・分析シート!P118</f>
        <v>0</v>
      </c>
      <c r="R8" s="527"/>
      <c r="S8" s="527"/>
      <c r="T8" s="527"/>
      <c r="U8" s="528"/>
      <c r="V8" s="526">
        <f ca="1">L8+Q8</f>
        <v>0</v>
      </c>
      <c r="W8" s="527"/>
      <c r="X8" s="527"/>
      <c r="Y8" s="527"/>
      <c r="Z8" s="527"/>
      <c r="AA8" s="528"/>
      <c r="AB8" s="526">
        <f ca="1">入力・分析シート!AD118</f>
        <v>0</v>
      </c>
      <c r="AC8" s="527"/>
      <c r="AD8" s="527"/>
      <c r="AE8" s="527"/>
      <c r="AF8" s="533"/>
      <c r="AG8" s="532">
        <f ca="1">入力・分析シート!AI118</f>
        <v>0</v>
      </c>
      <c r="AH8" s="527"/>
      <c r="AI8" s="527"/>
      <c r="AJ8" s="527"/>
      <c r="AK8" s="527"/>
      <c r="AL8" s="533"/>
    </row>
    <row r="9" spans="1:38" s="62" customFormat="1" ht="22.5" customHeight="1" x14ac:dyDescent="0.15">
      <c r="B9" s="524"/>
      <c r="C9" s="534"/>
      <c r="D9" s="500" t="s">
        <v>149</v>
      </c>
      <c r="E9" s="501"/>
      <c r="F9" s="501"/>
      <c r="G9" s="501"/>
      <c r="H9" s="501"/>
      <c r="I9" s="501"/>
      <c r="J9" s="501"/>
      <c r="K9" s="502"/>
      <c r="L9" s="492" t="e">
        <f ca="1">"("&amp;TEXT(L8/入力・分析シート!$C$118,"0.0000")&amp;")"</f>
        <v>#DIV/0!</v>
      </c>
      <c r="M9" s="461"/>
      <c r="N9" s="461"/>
      <c r="O9" s="461"/>
      <c r="P9" s="493"/>
      <c r="Q9" s="492" t="e">
        <f ca="1">"("&amp;TEXT(Q8/入力・分析シート!$C$118,"0.0000")&amp;")"</f>
        <v>#DIV/0!</v>
      </c>
      <c r="R9" s="461"/>
      <c r="S9" s="461"/>
      <c r="T9" s="461"/>
      <c r="U9" s="493"/>
      <c r="V9" s="492" t="e">
        <f ca="1">"("&amp;TEXT(V8/入力・分析シート!$C$118,"0.0000")&amp;")"</f>
        <v>#DIV/0!</v>
      </c>
      <c r="W9" s="461"/>
      <c r="X9" s="461"/>
      <c r="Y9" s="461"/>
      <c r="Z9" s="461"/>
      <c r="AA9" s="493"/>
      <c r="AB9" s="492" t="e">
        <f ca="1">"("&amp;TEXT(AB8/入力・分析シート!$C$118,"0.0000")&amp;")"</f>
        <v>#DIV/0!</v>
      </c>
      <c r="AC9" s="461"/>
      <c r="AD9" s="461"/>
      <c r="AE9" s="461"/>
      <c r="AF9" s="462"/>
      <c r="AG9" s="460" t="e">
        <f ca="1">"("&amp;TEXT(AG8/入力・分析シート!$C$118,"0.0000")&amp;")"</f>
        <v>#DIV/0!</v>
      </c>
      <c r="AH9" s="461"/>
      <c r="AI9" s="461"/>
      <c r="AJ9" s="461"/>
      <c r="AK9" s="461"/>
      <c r="AL9" s="462"/>
    </row>
    <row r="10" spans="1:38" s="62" customFormat="1" ht="22.5" customHeight="1" x14ac:dyDescent="0.15">
      <c r="B10" s="524"/>
      <c r="C10" s="534"/>
      <c r="D10" s="482" t="s">
        <v>47</v>
      </c>
      <c r="E10" s="483"/>
      <c r="F10" s="483"/>
      <c r="G10" s="483"/>
      <c r="H10" s="483"/>
      <c r="I10" s="483"/>
      <c r="J10" s="483"/>
      <c r="K10" s="484"/>
      <c r="L10" s="553">
        <f ca="1">入力・分析シート!I118</f>
        <v>0</v>
      </c>
      <c r="M10" s="464"/>
      <c r="N10" s="464"/>
      <c r="O10" s="464"/>
      <c r="P10" s="554"/>
      <c r="Q10" s="553">
        <f ca="1">入力・分析シート!Q118</f>
        <v>0</v>
      </c>
      <c r="R10" s="464"/>
      <c r="S10" s="464"/>
      <c r="T10" s="464"/>
      <c r="U10" s="554"/>
      <c r="V10" s="553">
        <f ca="1">L10+Q10</f>
        <v>0</v>
      </c>
      <c r="W10" s="464"/>
      <c r="X10" s="464"/>
      <c r="Y10" s="464"/>
      <c r="Z10" s="464"/>
      <c r="AA10" s="554"/>
      <c r="AB10" s="553">
        <f ca="1">入力・分析シート!AE118</f>
        <v>0</v>
      </c>
      <c r="AC10" s="464"/>
      <c r="AD10" s="464"/>
      <c r="AE10" s="464"/>
      <c r="AF10" s="465"/>
      <c r="AG10" s="463">
        <f ca="1">入力・分析シート!AJ118</f>
        <v>0</v>
      </c>
      <c r="AH10" s="464"/>
      <c r="AI10" s="464"/>
      <c r="AJ10" s="464"/>
      <c r="AK10" s="464"/>
      <c r="AL10" s="465"/>
    </row>
    <row r="11" spans="1:38" s="62" customFormat="1" ht="22.5" customHeight="1" x14ac:dyDescent="0.15">
      <c r="B11" s="525"/>
      <c r="C11" s="535"/>
      <c r="D11" s="510" t="s">
        <v>45</v>
      </c>
      <c r="E11" s="511"/>
      <c r="F11" s="511"/>
      <c r="G11" s="511"/>
      <c r="H11" s="511"/>
      <c r="I11" s="511"/>
      <c r="J11" s="511"/>
      <c r="K11" s="512"/>
      <c r="L11" s="479" t="e">
        <f ca="1">"("&amp;TEXT(L10/入力・分析シート!$C$118,"0.0000")&amp;")"</f>
        <v>#DIV/0!</v>
      </c>
      <c r="M11" s="480"/>
      <c r="N11" s="480"/>
      <c r="O11" s="480"/>
      <c r="P11" s="516"/>
      <c r="Q11" s="479" t="e">
        <f ca="1">"("&amp;TEXT(Q10/入力・分析シート!$C$118,"0.0000")&amp;")"</f>
        <v>#DIV/0!</v>
      </c>
      <c r="R11" s="480"/>
      <c r="S11" s="480"/>
      <c r="T11" s="480"/>
      <c r="U11" s="516"/>
      <c r="V11" s="479" t="e">
        <f ca="1">"("&amp;TEXT(V10/入力・分析シート!$C$118,"0.0000")&amp;")"</f>
        <v>#DIV/0!</v>
      </c>
      <c r="W11" s="480"/>
      <c r="X11" s="480"/>
      <c r="Y11" s="480"/>
      <c r="Z11" s="480"/>
      <c r="AA11" s="516"/>
      <c r="AB11" s="479" t="e">
        <f ca="1">"("&amp;TEXT(AB10/入力・分析シート!$C$118,"0.0000")&amp;")"</f>
        <v>#DIV/0!</v>
      </c>
      <c r="AC11" s="480"/>
      <c r="AD11" s="480"/>
      <c r="AE11" s="480"/>
      <c r="AF11" s="481"/>
      <c r="AG11" s="522" t="e">
        <f ca="1">"("&amp;TEXT(AG10/入力・分析シート!$C$118,"0.0000")&amp;")"</f>
        <v>#DIV/0!</v>
      </c>
      <c r="AH11" s="480"/>
      <c r="AI11" s="480"/>
      <c r="AJ11" s="480"/>
      <c r="AK11" s="480"/>
      <c r="AL11" s="481"/>
    </row>
    <row r="12" spans="1:38" s="62" customFormat="1" ht="22.5" customHeight="1" x14ac:dyDescent="0.15">
      <c r="B12" s="513" t="s">
        <v>48</v>
      </c>
      <c r="C12" s="514"/>
      <c r="D12" s="514"/>
      <c r="E12" s="514"/>
      <c r="F12" s="514"/>
      <c r="G12" s="514"/>
      <c r="H12" s="514"/>
      <c r="I12" s="514"/>
      <c r="J12" s="514"/>
      <c r="K12" s="515"/>
      <c r="L12" s="494" t="s">
        <v>157</v>
      </c>
      <c r="M12" s="495"/>
      <c r="N12" s="495"/>
      <c r="O12" s="495"/>
      <c r="P12" s="496"/>
      <c r="Q12" s="494" t="s">
        <v>157</v>
      </c>
      <c r="R12" s="495"/>
      <c r="S12" s="495"/>
      <c r="T12" s="495"/>
      <c r="U12" s="496"/>
      <c r="V12" s="488">
        <f>入力・分析シート!S118</f>
        <v>0</v>
      </c>
      <c r="W12" s="489"/>
      <c r="X12" s="489"/>
      <c r="Y12" s="489"/>
      <c r="Z12" s="489"/>
      <c r="AA12" s="490"/>
      <c r="AB12" s="488">
        <f ca="1">入力・分析シート!AF118</f>
        <v>0</v>
      </c>
      <c r="AC12" s="489"/>
      <c r="AD12" s="489"/>
      <c r="AE12" s="489"/>
      <c r="AF12" s="517"/>
      <c r="AG12" s="523">
        <f ca="1">入力・分析シート!AK118</f>
        <v>0</v>
      </c>
      <c r="AH12" s="489"/>
      <c r="AI12" s="489"/>
      <c r="AJ12" s="489"/>
      <c r="AK12" s="489"/>
      <c r="AL12" s="517"/>
    </row>
    <row r="13" spans="1:38" s="62" customFormat="1" ht="22.5" customHeight="1" thickBot="1" x14ac:dyDescent="0.2">
      <c r="B13" s="70"/>
      <c r="C13" s="497" t="s">
        <v>49</v>
      </c>
      <c r="D13" s="498"/>
      <c r="E13" s="498"/>
      <c r="F13" s="498"/>
      <c r="G13" s="498"/>
      <c r="H13" s="498"/>
      <c r="I13" s="498"/>
      <c r="J13" s="498"/>
      <c r="K13" s="499"/>
      <c r="L13" s="476" t="s">
        <v>157</v>
      </c>
      <c r="M13" s="477"/>
      <c r="N13" s="477"/>
      <c r="O13" s="477"/>
      <c r="P13" s="478"/>
      <c r="Q13" s="476" t="s">
        <v>157</v>
      </c>
      <c r="R13" s="477"/>
      <c r="S13" s="477"/>
      <c r="T13" s="477"/>
      <c r="U13" s="478"/>
      <c r="V13" s="485">
        <f>入力・分析シート!U118</f>
        <v>0</v>
      </c>
      <c r="W13" s="486"/>
      <c r="X13" s="486"/>
      <c r="Y13" s="486"/>
      <c r="Z13" s="486"/>
      <c r="AA13" s="491"/>
      <c r="AB13" s="485">
        <f ca="1">入力・分析シート!AG118</f>
        <v>0</v>
      </c>
      <c r="AC13" s="486"/>
      <c r="AD13" s="486"/>
      <c r="AE13" s="486"/>
      <c r="AF13" s="487"/>
      <c r="AG13" s="457">
        <f ca="1">入力・分析シート!AL118</f>
        <v>0</v>
      </c>
      <c r="AH13" s="458"/>
      <c r="AI13" s="458"/>
      <c r="AJ13" s="458"/>
      <c r="AK13" s="458"/>
      <c r="AL13" s="459"/>
    </row>
    <row r="14" spans="1:38" s="62" customFormat="1" ht="22.5" customHeight="1" x14ac:dyDescent="0.15">
      <c r="B14" s="72" t="s">
        <v>159</v>
      </c>
      <c r="C14" s="73" t="s">
        <v>56</v>
      </c>
    </row>
    <row r="15" spans="1:38" s="62" customFormat="1" ht="15" customHeight="1" x14ac:dyDescent="0.15"/>
    <row r="16" spans="1:38" s="62" customFormat="1" ht="30" customHeight="1" x14ac:dyDescent="0.15">
      <c r="A16" s="64" t="s">
        <v>151</v>
      </c>
      <c r="C16" s="65" t="s">
        <v>158</v>
      </c>
    </row>
    <row r="17" spans="1:39" s="62" customFormat="1" ht="22.5" customHeight="1" x14ac:dyDescent="0.15"/>
    <row r="18" spans="1:39" s="62" customFormat="1" ht="22.5" customHeight="1" x14ac:dyDescent="0.15">
      <c r="B18" s="521"/>
      <c r="C18" s="521"/>
      <c r="D18" s="521"/>
      <c r="E18" s="521"/>
      <c r="F18" s="521"/>
      <c r="G18" s="521"/>
      <c r="H18" s="521"/>
      <c r="I18" s="521"/>
      <c r="J18" s="521"/>
      <c r="K18" s="521"/>
      <c r="L18" s="521"/>
      <c r="M18" s="521"/>
      <c r="N18" s="521"/>
      <c r="O18" s="521"/>
      <c r="P18" s="521"/>
      <c r="Q18" s="521"/>
      <c r="R18" s="521"/>
      <c r="S18" s="521"/>
      <c r="T18" s="521"/>
      <c r="U18" s="521"/>
      <c r="V18" s="521"/>
      <c r="W18" s="521"/>
      <c r="X18" s="521"/>
      <c r="Y18" s="521"/>
      <c r="Z18" s="521"/>
      <c r="AA18" s="521"/>
      <c r="AB18" s="521"/>
      <c r="AC18" s="521"/>
      <c r="AD18" s="521"/>
      <c r="AE18" s="521"/>
      <c r="AF18" s="521"/>
      <c r="AG18" s="521"/>
      <c r="AH18" s="521"/>
      <c r="AI18" s="521"/>
      <c r="AJ18" s="521"/>
      <c r="AK18" s="521"/>
      <c r="AL18" s="521"/>
      <c r="AM18" s="521"/>
    </row>
    <row r="19" spans="1:39" s="62" customFormat="1" ht="22.5" customHeight="1" x14ac:dyDescent="0.15">
      <c r="B19" s="521"/>
      <c r="C19" s="521"/>
      <c r="D19" s="521"/>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521"/>
      <c r="AC19" s="521"/>
      <c r="AD19" s="521"/>
      <c r="AE19" s="521"/>
      <c r="AF19" s="521"/>
      <c r="AG19" s="521"/>
      <c r="AH19" s="521"/>
      <c r="AI19" s="521"/>
      <c r="AJ19" s="521"/>
      <c r="AK19" s="521"/>
      <c r="AL19" s="521"/>
      <c r="AM19" s="521"/>
    </row>
    <row r="20" spans="1:39" s="62" customFormat="1" ht="22.5" customHeight="1" x14ac:dyDescent="0.15"/>
    <row r="21" spans="1:39" s="66" customFormat="1" ht="30" customHeight="1" x14ac:dyDescent="0.15">
      <c r="A21" s="64" t="s">
        <v>151</v>
      </c>
      <c r="C21" s="65" t="s">
        <v>150</v>
      </c>
    </row>
    <row r="22" spans="1:39" s="66" customFormat="1" ht="22.5" customHeight="1" x14ac:dyDescent="0.15"/>
    <row r="23" spans="1:39" s="66" customFormat="1" ht="30" customHeight="1" x14ac:dyDescent="0.15">
      <c r="B23" s="67" t="s">
        <v>154</v>
      </c>
      <c r="C23" s="68"/>
      <c r="D23" s="68" t="s">
        <v>50</v>
      </c>
    </row>
    <row r="24" spans="1:39" s="66" customFormat="1" ht="30" customHeight="1" x14ac:dyDescent="0.15">
      <c r="C24" s="68" t="s">
        <v>152</v>
      </c>
    </row>
    <row r="25" spans="1:39" s="66" customFormat="1" ht="22.5" customHeight="1" x14ac:dyDescent="0.15">
      <c r="C25" s="475" t="s">
        <v>155</v>
      </c>
      <c r="D25" s="475"/>
      <c r="E25" s="475"/>
      <c r="F25" s="475"/>
      <c r="G25" s="475"/>
      <c r="H25" s="475"/>
      <c r="I25" s="475"/>
      <c r="J25" s="475"/>
      <c r="K25" s="475"/>
      <c r="L25" s="475"/>
      <c r="M25" s="475"/>
      <c r="N25" s="475"/>
      <c r="O25" s="475"/>
      <c r="P25" s="475"/>
      <c r="Q25" s="475"/>
      <c r="R25" s="475"/>
      <c r="S25" s="475"/>
      <c r="T25" s="475"/>
      <c r="U25" s="475"/>
      <c r="V25" s="475"/>
      <c r="W25" s="475"/>
      <c r="X25" s="475"/>
      <c r="Y25" s="475"/>
      <c r="Z25" s="475"/>
      <c r="AA25" s="475"/>
      <c r="AB25" s="475"/>
      <c r="AC25" s="475"/>
      <c r="AD25" s="475"/>
      <c r="AE25" s="475"/>
      <c r="AF25" s="475"/>
      <c r="AG25" s="475"/>
      <c r="AH25" s="475"/>
      <c r="AI25" s="475"/>
      <c r="AJ25" s="475"/>
      <c r="AK25" s="475"/>
      <c r="AL25" s="475"/>
      <c r="AM25" s="475"/>
    </row>
    <row r="26" spans="1:39" s="69" customFormat="1" ht="22.5" customHeight="1" x14ac:dyDescent="0.15">
      <c r="C26" s="475"/>
      <c r="D26" s="475"/>
      <c r="E26" s="475"/>
      <c r="F26" s="475"/>
      <c r="G26" s="475"/>
      <c r="H26" s="475"/>
      <c r="I26" s="475"/>
      <c r="J26" s="475"/>
      <c r="K26" s="475"/>
      <c r="L26" s="475"/>
      <c r="M26" s="475"/>
      <c r="N26" s="475"/>
      <c r="O26" s="475"/>
      <c r="P26" s="475"/>
      <c r="Q26" s="475"/>
      <c r="R26" s="475"/>
      <c r="S26" s="475"/>
      <c r="T26" s="475"/>
      <c r="U26" s="475"/>
      <c r="V26" s="475"/>
      <c r="W26" s="475"/>
      <c r="X26" s="475"/>
      <c r="Y26" s="475"/>
      <c r="Z26" s="475"/>
      <c r="AA26" s="475"/>
      <c r="AB26" s="475"/>
      <c r="AC26" s="475"/>
      <c r="AD26" s="475"/>
      <c r="AE26" s="475"/>
      <c r="AF26" s="475"/>
      <c r="AG26" s="475"/>
      <c r="AH26" s="475"/>
      <c r="AI26" s="475"/>
      <c r="AJ26" s="475"/>
      <c r="AK26" s="475"/>
      <c r="AL26" s="475"/>
      <c r="AM26" s="475"/>
    </row>
    <row r="27" spans="1:39" s="69" customFormat="1" ht="22.5" customHeight="1" x14ac:dyDescent="0.15">
      <c r="C27" s="475" t="str">
        <f>"・　このような直接効果 "&amp;TEXT(L6,"###,###,##0")&amp;入力・分析シート!C12&amp;" と、間接効果 "&amp;TEXT(Q6,"###,###,##0")&amp;入力・分析シート!C12&amp;" を合わせたものが第1次波及効果で、"&amp;TEXT(V6,"###,###,##0")&amp;入力・分析シート!C12&amp;" の生産誘発額となる。"</f>
        <v>・　このような直接効果 0千円 と、間接効果 0千円 を合わせたものが第1次波及効果で、0千円 の生産誘発額となる。</v>
      </c>
      <c r="D27" s="475"/>
      <c r="E27" s="475"/>
      <c r="F27" s="475"/>
      <c r="G27" s="475"/>
      <c r="H27" s="475"/>
      <c r="I27" s="475"/>
      <c r="J27" s="475"/>
      <c r="K27" s="475"/>
      <c r="L27" s="475"/>
      <c r="M27" s="475"/>
      <c r="N27" s="475"/>
      <c r="O27" s="475"/>
      <c r="P27" s="475"/>
      <c r="Q27" s="475"/>
      <c r="R27" s="475"/>
      <c r="S27" s="475"/>
      <c r="T27" s="475"/>
      <c r="U27" s="475"/>
      <c r="V27" s="475"/>
      <c r="W27" s="475"/>
      <c r="X27" s="475"/>
      <c r="Y27" s="475"/>
      <c r="Z27" s="475"/>
      <c r="AA27" s="475"/>
      <c r="AB27" s="475"/>
      <c r="AC27" s="475"/>
      <c r="AD27" s="475"/>
      <c r="AE27" s="475"/>
      <c r="AF27" s="475"/>
      <c r="AG27" s="475"/>
      <c r="AH27" s="475"/>
      <c r="AI27" s="475"/>
      <c r="AJ27" s="475"/>
      <c r="AK27" s="475"/>
      <c r="AL27" s="475"/>
      <c r="AM27" s="475"/>
    </row>
    <row r="28" spans="1:39" s="69" customFormat="1" ht="22.5" customHeight="1" x14ac:dyDescent="0.15">
      <c r="C28" s="475"/>
      <c r="D28" s="475"/>
      <c r="E28" s="475"/>
      <c r="F28" s="475"/>
      <c r="G28" s="475"/>
      <c r="H28" s="475"/>
      <c r="I28" s="475"/>
      <c r="J28" s="475"/>
      <c r="K28" s="475"/>
      <c r="L28" s="475"/>
      <c r="M28" s="475"/>
      <c r="N28" s="475"/>
      <c r="O28" s="475"/>
      <c r="P28" s="475"/>
      <c r="Q28" s="475"/>
      <c r="R28" s="475"/>
      <c r="S28" s="475"/>
      <c r="T28" s="475"/>
      <c r="U28" s="475"/>
      <c r="V28" s="475"/>
      <c r="W28" s="475"/>
      <c r="X28" s="475"/>
      <c r="Y28" s="475"/>
      <c r="Z28" s="475"/>
      <c r="AA28" s="475"/>
      <c r="AB28" s="475"/>
      <c r="AC28" s="475"/>
      <c r="AD28" s="475"/>
      <c r="AE28" s="475"/>
      <c r="AF28" s="475"/>
      <c r="AG28" s="475"/>
      <c r="AH28" s="475"/>
      <c r="AI28" s="475"/>
      <c r="AJ28" s="475"/>
      <c r="AK28" s="475"/>
      <c r="AL28" s="475"/>
      <c r="AM28" s="475"/>
    </row>
    <row r="29" spans="1:39" s="69" customFormat="1" ht="22.5" customHeight="1" x14ac:dyDescent="0.15">
      <c r="C29" s="475" t="str">
        <f ca="1">"・　なお、生産活動に伴い、粗付加価値（生産額から原材料等の使用分を控除したもので、賃金・利潤等によって構成される。総生産の概念とほぼ一致する。）が発生するが、第一次波及効果の生産誘発額に占める粗付加価値誘発額は "&amp;TEXT(V8,"###,###,##0")&amp;入力・分析シート!C12&amp;" であり、そのうち、賃金に相当する雇用者所得誘発額は "&amp;TEXT(V10,"###,###,##0")&amp;入力・分析シート!C12&amp;" である。"</f>
        <v>・　なお、生産活動に伴い、粗付加価値（生産額から原材料等の使用分を控除したもので、賃金・利潤等によって構成される。総生産の概念とほぼ一致する。）が発生するが、第一次波及効果の生産誘発額に占める粗付加価値誘発額は 0千円 であり、そのうち、賃金に相当する雇用者所得誘発額は 0千円 である。</v>
      </c>
      <c r="D29" s="475"/>
      <c r="E29" s="475"/>
      <c r="F29" s="475"/>
      <c r="G29" s="475"/>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5"/>
      <c r="AF29" s="475"/>
      <c r="AG29" s="475"/>
      <c r="AH29" s="475"/>
      <c r="AI29" s="475"/>
      <c r="AJ29" s="475"/>
      <c r="AK29" s="475"/>
      <c r="AL29" s="475"/>
      <c r="AM29" s="475"/>
    </row>
    <row r="30" spans="1:39" s="68" customFormat="1" ht="22.5" customHeight="1" x14ac:dyDescent="0.15">
      <c r="C30" s="475"/>
      <c r="D30" s="475"/>
      <c r="E30" s="475"/>
      <c r="F30" s="475"/>
      <c r="G30" s="475"/>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row>
    <row r="31" spans="1:39" s="68" customFormat="1" ht="30" customHeight="1" x14ac:dyDescent="0.15">
      <c r="C31" s="475"/>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5"/>
      <c r="AF31" s="475"/>
      <c r="AG31" s="475"/>
      <c r="AH31" s="475"/>
      <c r="AI31" s="475"/>
      <c r="AJ31" s="475"/>
      <c r="AK31" s="475"/>
      <c r="AL31" s="475"/>
      <c r="AM31" s="475"/>
    </row>
    <row r="32" spans="1:39" s="68" customFormat="1" ht="22.5" customHeight="1" x14ac:dyDescent="0.15">
      <c r="C32" s="475" t="str">
        <f>"・　また、雇用誘発効果については、誘発される就業者数は "&amp;TEXT(V12,"###,###,##0")&amp;"人、誘発される雇用者数は、 "&amp;TEXT(V13,"###,###,##0")&amp;"人 となる。"</f>
        <v>・　また、雇用誘発効果については、誘発される就業者数は 0人、誘発される雇用者数は、 0人 となる。</v>
      </c>
      <c r="D32" s="475"/>
      <c r="E32" s="475"/>
      <c r="F32" s="475"/>
      <c r="G32" s="475"/>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row>
    <row r="33" spans="2:39" s="68" customFormat="1" ht="22.5" customHeight="1" x14ac:dyDescent="0.15">
      <c r="C33" s="475"/>
      <c r="D33" s="475"/>
      <c r="E33" s="475"/>
      <c r="F33" s="475"/>
      <c r="G33" s="475"/>
      <c r="H33" s="475"/>
      <c r="I33" s="475"/>
      <c r="J33" s="475"/>
      <c r="K33" s="475"/>
      <c r="L33" s="475"/>
      <c r="M33" s="475"/>
      <c r="N33" s="475"/>
      <c r="O33" s="475"/>
      <c r="P33" s="475"/>
      <c r="Q33" s="475"/>
      <c r="R33" s="475"/>
      <c r="S33" s="475"/>
      <c r="T33" s="475"/>
      <c r="U33" s="475"/>
      <c r="V33" s="475"/>
      <c r="W33" s="475"/>
      <c r="X33" s="475"/>
      <c r="Y33" s="475"/>
      <c r="Z33" s="475"/>
      <c r="AA33" s="475"/>
      <c r="AB33" s="475"/>
      <c r="AC33" s="475"/>
      <c r="AD33" s="475"/>
      <c r="AE33" s="475"/>
      <c r="AF33" s="475"/>
      <c r="AG33" s="475"/>
      <c r="AH33" s="475"/>
      <c r="AI33" s="475"/>
      <c r="AJ33" s="475"/>
      <c r="AK33" s="475"/>
      <c r="AL33" s="475"/>
      <c r="AM33" s="475"/>
    </row>
    <row r="34" spans="2:39" s="68" customFormat="1" ht="22.5" customHeight="1" x14ac:dyDescent="0.15"/>
    <row r="35" spans="2:39" s="68" customFormat="1" ht="30" customHeight="1" x14ac:dyDescent="0.15">
      <c r="B35" s="67" t="s">
        <v>156</v>
      </c>
      <c r="D35" s="68" t="s">
        <v>146</v>
      </c>
    </row>
    <row r="36" spans="2:39" s="68" customFormat="1" ht="22.5" customHeight="1" x14ac:dyDescent="0.15">
      <c r="C36" s="475" t="str">
        <f ca="1">"・　第一次波及効果から誘発された雇用者所得 "&amp;TEXT(V10,"###,###,##0")&amp;入力・分析シート!C12&amp;" の一部は消費需要に回り、再び生産を誘発する。これが第二次波及効果で、 "&amp;TEXT(AB6,"###,###,##0")&amp;入力・分析シート!C12&amp;" の生産誘発額となる。"</f>
        <v>・　第一次波及効果から誘発された雇用者所得 0千円 の一部は消費需要に回り、再び生産を誘発する。これが第二次波及効果で、 0千円 の生産誘発額となる。</v>
      </c>
      <c r="D36" s="475"/>
      <c r="E36" s="475"/>
      <c r="F36" s="475"/>
      <c r="G36" s="475"/>
      <c r="H36" s="475"/>
      <c r="I36" s="475"/>
      <c r="J36" s="475"/>
      <c r="K36" s="475"/>
      <c r="L36" s="475"/>
      <c r="M36" s="475"/>
      <c r="N36" s="475"/>
      <c r="O36" s="475"/>
      <c r="P36" s="475"/>
      <c r="Q36" s="475"/>
      <c r="R36" s="475"/>
      <c r="S36" s="475"/>
      <c r="T36" s="475"/>
      <c r="U36" s="475"/>
      <c r="V36" s="475"/>
      <c r="W36" s="475"/>
      <c r="X36" s="475"/>
      <c r="Y36" s="475"/>
      <c r="Z36" s="475"/>
      <c r="AA36" s="475"/>
      <c r="AB36" s="475"/>
      <c r="AC36" s="475"/>
      <c r="AD36" s="475"/>
      <c r="AE36" s="475"/>
      <c r="AF36" s="475"/>
      <c r="AG36" s="475"/>
      <c r="AH36" s="475"/>
      <c r="AI36" s="475"/>
      <c r="AJ36" s="475"/>
      <c r="AK36" s="475"/>
      <c r="AL36" s="475"/>
      <c r="AM36" s="475"/>
    </row>
    <row r="37" spans="2:39" s="68" customFormat="1" ht="22.5" customHeight="1" x14ac:dyDescent="0.15">
      <c r="C37" s="475"/>
      <c r="D37" s="475"/>
      <c r="E37" s="475"/>
      <c r="F37" s="475"/>
      <c r="G37" s="475"/>
      <c r="H37" s="475"/>
      <c r="I37" s="475"/>
      <c r="J37" s="475"/>
      <c r="K37" s="475"/>
      <c r="L37" s="475"/>
      <c r="M37" s="475"/>
      <c r="N37" s="475"/>
      <c r="O37" s="475"/>
      <c r="P37" s="475"/>
      <c r="Q37" s="475"/>
      <c r="R37" s="475"/>
      <c r="S37" s="475"/>
      <c r="T37" s="475"/>
      <c r="U37" s="475"/>
      <c r="V37" s="475"/>
      <c r="W37" s="475"/>
      <c r="X37" s="475"/>
      <c r="Y37" s="475"/>
      <c r="Z37" s="475"/>
      <c r="AA37" s="475"/>
      <c r="AB37" s="475"/>
      <c r="AC37" s="475"/>
      <c r="AD37" s="475"/>
      <c r="AE37" s="475"/>
      <c r="AF37" s="475"/>
      <c r="AG37" s="475"/>
      <c r="AH37" s="475"/>
      <c r="AI37" s="475"/>
      <c r="AJ37" s="475"/>
      <c r="AK37" s="475"/>
      <c r="AL37" s="475"/>
      <c r="AM37" s="475"/>
    </row>
    <row r="38" spans="2:39" s="68" customFormat="1" ht="22.5" customHeight="1" x14ac:dyDescent="0.15">
      <c r="C38" s="475" t="str">
        <f ca="1">"・　また、雇用誘発効果については、誘発される就業者数は "&amp;TEXT(AB12,"###,###,##0")&amp;"人、誘発される雇用者数は、 "&amp;TEXT(AB13,"###,###,##0")&amp;"人 となる。"</f>
        <v>・　また、雇用誘発効果については、誘発される就業者数は 0人、誘発される雇用者数は、 0人 となる。</v>
      </c>
      <c r="D38" s="475"/>
      <c r="E38" s="475"/>
      <c r="F38" s="475"/>
      <c r="G38" s="475"/>
      <c r="H38" s="475"/>
      <c r="I38" s="475"/>
      <c r="J38" s="475"/>
      <c r="K38" s="475"/>
      <c r="L38" s="475"/>
      <c r="M38" s="475"/>
      <c r="N38" s="475"/>
      <c r="O38" s="475"/>
      <c r="P38" s="475"/>
      <c r="Q38" s="475"/>
      <c r="R38" s="475"/>
      <c r="S38" s="475"/>
      <c r="T38" s="475"/>
      <c r="U38" s="475"/>
      <c r="V38" s="475"/>
      <c r="W38" s="475"/>
      <c r="X38" s="475"/>
      <c r="Y38" s="475"/>
      <c r="Z38" s="475"/>
      <c r="AA38" s="475"/>
      <c r="AB38" s="475"/>
      <c r="AC38" s="475"/>
      <c r="AD38" s="475"/>
      <c r="AE38" s="475"/>
      <c r="AF38" s="475"/>
      <c r="AG38" s="475"/>
      <c r="AH38" s="475"/>
      <c r="AI38" s="475"/>
      <c r="AJ38" s="475"/>
      <c r="AK38" s="475"/>
      <c r="AL38" s="475"/>
      <c r="AM38" s="475"/>
    </row>
    <row r="39" spans="2:39" s="68" customFormat="1" ht="22.5" customHeight="1" x14ac:dyDescent="0.15">
      <c r="C39" s="475"/>
      <c r="D39" s="475"/>
      <c r="E39" s="475"/>
      <c r="F39" s="475"/>
      <c r="G39" s="475"/>
      <c r="H39" s="475"/>
      <c r="I39" s="475"/>
      <c r="J39" s="475"/>
      <c r="K39" s="475"/>
      <c r="L39" s="475"/>
      <c r="M39" s="475"/>
      <c r="N39" s="475"/>
      <c r="O39" s="475"/>
      <c r="P39" s="475"/>
      <c r="Q39" s="475"/>
      <c r="R39" s="475"/>
      <c r="S39" s="475"/>
      <c r="T39" s="475"/>
      <c r="U39" s="475"/>
      <c r="V39" s="475"/>
      <c r="W39" s="475"/>
      <c r="X39" s="475"/>
      <c r="Y39" s="475"/>
      <c r="Z39" s="475"/>
      <c r="AA39" s="475"/>
      <c r="AB39" s="475"/>
      <c r="AC39" s="475"/>
      <c r="AD39" s="475"/>
      <c r="AE39" s="475"/>
      <c r="AF39" s="475"/>
      <c r="AG39" s="475"/>
      <c r="AH39" s="475"/>
      <c r="AI39" s="475"/>
      <c r="AJ39" s="475"/>
      <c r="AK39" s="475"/>
      <c r="AL39" s="475"/>
      <c r="AM39" s="475"/>
    </row>
    <row r="40" spans="2:39" s="68" customFormat="1" ht="22.5" customHeight="1" x14ac:dyDescent="0.15"/>
    <row r="41" spans="2:39" s="68" customFormat="1" ht="30" customHeight="1" x14ac:dyDescent="0.15">
      <c r="B41" s="67" t="s">
        <v>153</v>
      </c>
      <c r="D41" s="68" t="s">
        <v>39</v>
      </c>
    </row>
    <row r="42" spans="2:39" s="68" customFormat="1" ht="22.5" customHeight="1" x14ac:dyDescent="0.15">
      <c r="C42" s="475" t="e">
        <f ca="1">"・　第一次波及効果 "&amp;TEXT(V6,"###,###,##0")&amp;入力・分析シート!C12&amp;" と第二次波及効果 "&amp;TEXT(AB6,"###,###,##0")&amp;入力・分析シート!C12&amp;" を合わせたものが総効果で、 "&amp;TEXT(AG6,"###,###,##0")&amp;入力・分析シート!C12&amp;" の生産誘発額（波及効果倍率 "&amp;TEXT(-AG7,"0.00")&amp;" 倍）となる。そのうち、粗付加価値誘発額は "&amp;TEXT(AG8,"###,###,##0")&amp;入力・分析シート!C12&amp;"、さらにそのうち、雇用者所得誘発額は "&amp;TEXT(AG10,"###,###,##0")&amp;入力・分析シート!C12&amp;" となっている。"</f>
        <v>#DIV/0!</v>
      </c>
      <c r="D42" s="475"/>
      <c r="E42" s="475"/>
      <c r="F42" s="475"/>
      <c r="G42" s="475"/>
      <c r="H42" s="475"/>
      <c r="I42" s="475"/>
      <c r="J42" s="475"/>
      <c r="K42" s="475"/>
      <c r="L42" s="475"/>
      <c r="M42" s="475"/>
      <c r="N42" s="475"/>
      <c r="O42" s="475"/>
      <c r="P42" s="475"/>
      <c r="Q42" s="475"/>
      <c r="R42" s="475"/>
      <c r="S42" s="475"/>
      <c r="T42" s="475"/>
      <c r="U42" s="475"/>
      <c r="V42" s="475"/>
      <c r="W42" s="475"/>
      <c r="X42" s="475"/>
      <c r="Y42" s="475"/>
      <c r="Z42" s="475"/>
      <c r="AA42" s="475"/>
      <c r="AB42" s="475"/>
      <c r="AC42" s="475"/>
      <c r="AD42" s="475"/>
      <c r="AE42" s="475"/>
      <c r="AF42" s="475"/>
      <c r="AG42" s="475"/>
      <c r="AH42" s="475"/>
      <c r="AI42" s="475"/>
      <c r="AJ42" s="475"/>
      <c r="AK42" s="475"/>
      <c r="AL42" s="475"/>
      <c r="AM42" s="475"/>
    </row>
    <row r="43" spans="2:39" s="68" customFormat="1" ht="22.5" customHeight="1" x14ac:dyDescent="0.15">
      <c r="C43" s="475"/>
      <c r="D43" s="475"/>
      <c r="E43" s="475"/>
      <c r="F43" s="475"/>
      <c r="G43" s="475"/>
      <c r="H43" s="475"/>
      <c r="I43" s="475"/>
      <c r="J43" s="475"/>
      <c r="K43" s="475"/>
      <c r="L43" s="475"/>
      <c r="M43" s="475"/>
      <c r="N43" s="475"/>
      <c r="O43" s="475"/>
      <c r="P43" s="475"/>
      <c r="Q43" s="475"/>
      <c r="R43" s="475"/>
      <c r="S43" s="475"/>
      <c r="T43" s="475"/>
      <c r="U43" s="475"/>
      <c r="V43" s="475"/>
      <c r="W43" s="475"/>
      <c r="X43" s="475"/>
      <c r="Y43" s="475"/>
      <c r="Z43" s="475"/>
      <c r="AA43" s="475"/>
      <c r="AB43" s="475"/>
      <c r="AC43" s="475"/>
      <c r="AD43" s="475"/>
      <c r="AE43" s="475"/>
      <c r="AF43" s="475"/>
      <c r="AG43" s="475"/>
      <c r="AH43" s="475"/>
      <c r="AI43" s="475"/>
      <c r="AJ43" s="475"/>
      <c r="AK43" s="475"/>
      <c r="AL43" s="475"/>
      <c r="AM43" s="475"/>
    </row>
    <row r="44" spans="2:39" s="68" customFormat="1" ht="30" customHeight="1" x14ac:dyDescent="0.15">
      <c r="C44" s="475"/>
      <c r="D44" s="475"/>
      <c r="E44" s="475"/>
      <c r="F44" s="475"/>
      <c r="G44" s="475"/>
      <c r="H44" s="475"/>
      <c r="I44" s="475"/>
      <c r="J44" s="475"/>
      <c r="K44" s="475"/>
      <c r="L44" s="475"/>
      <c r="M44" s="475"/>
      <c r="N44" s="475"/>
      <c r="O44" s="475"/>
      <c r="P44" s="475"/>
      <c r="Q44" s="475"/>
      <c r="R44" s="475"/>
      <c r="S44" s="475"/>
      <c r="T44" s="475"/>
      <c r="U44" s="475"/>
      <c r="V44" s="475"/>
      <c r="W44" s="475"/>
      <c r="X44" s="475"/>
      <c r="Y44" s="475"/>
      <c r="Z44" s="475"/>
      <c r="AA44" s="475"/>
      <c r="AB44" s="475"/>
      <c r="AC44" s="475"/>
      <c r="AD44" s="475"/>
      <c r="AE44" s="475"/>
      <c r="AF44" s="475"/>
      <c r="AG44" s="475"/>
      <c r="AH44" s="475"/>
      <c r="AI44" s="475"/>
      <c r="AJ44" s="475"/>
      <c r="AK44" s="475"/>
      <c r="AL44" s="475"/>
      <c r="AM44" s="475"/>
    </row>
    <row r="45" spans="2:39" s="68" customFormat="1" ht="22.5" customHeight="1" x14ac:dyDescent="0.15">
      <c r="C45" s="475" t="str">
        <f ca="1">"・　また、雇用誘発効果については、誘発される就業者数（雇用者数）は、第一次波及効果と第二次波及効果を合わせて "&amp;TEXT(AG12,"###,###,##0")&amp;"人（ "&amp;TEXT(AG13,"###,###,##0")&amp;"人）となる。"</f>
        <v>・　また、雇用誘発効果については、誘発される就業者数（雇用者数）は、第一次波及効果と第二次波及効果を合わせて 0人（ 0人）となる。</v>
      </c>
      <c r="D45" s="475"/>
      <c r="E45" s="475"/>
      <c r="F45" s="475"/>
      <c r="G45" s="475"/>
      <c r="H45" s="475"/>
      <c r="I45" s="475"/>
      <c r="J45" s="475"/>
      <c r="K45" s="475"/>
      <c r="L45" s="475"/>
      <c r="M45" s="475"/>
      <c r="N45" s="475"/>
      <c r="O45" s="475"/>
      <c r="P45" s="475"/>
      <c r="Q45" s="475"/>
      <c r="R45" s="475"/>
      <c r="S45" s="475"/>
      <c r="T45" s="475"/>
      <c r="U45" s="475"/>
      <c r="V45" s="475"/>
      <c r="W45" s="475"/>
      <c r="X45" s="475"/>
      <c r="Y45" s="475"/>
      <c r="Z45" s="475"/>
      <c r="AA45" s="475"/>
      <c r="AB45" s="475"/>
      <c r="AC45" s="475"/>
      <c r="AD45" s="475"/>
      <c r="AE45" s="475"/>
      <c r="AF45" s="475"/>
      <c r="AG45" s="475"/>
      <c r="AH45" s="475"/>
      <c r="AI45" s="475"/>
      <c r="AJ45" s="475"/>
      <c r="AK45" s="475"/>
      <c r="AL45" s="475"/>
      <c r="AM45" s="475"/>
    </row>
    <row r="46" spans="2:39" s="68" customFormat="1" ht="22.5" customHeight="1" thickBot="1" x14ac:dyDescent="0.2">
      <c r="C46" s="475"/>
      <c r="D46" s="475"/>
      <c r="E46" s="475"/>
      <c r="F46" s="475"/>
      <c r="G46" s="475"/>
      <c r="H46" s="475"/>
      <c r="I46" s="475"/>
      <c r="J46" s="475"/>
      <c r="K46" s="475"/>
      <c r="L46" s="475"/>
      <c r="M46" s="475"/>
      <c r="N46" s="475"/>
      <c r="O46" s="475"/>
      <c r="P46" s="475"/>
      <c r="Q46" s="475"/>
      <c r="R46" s="475"/>
      <c r="S46" s="475"/>
      <c r="T46" s="475"/>
      <c r="U46" s="475"/>
      <c r="V46" s="475"/>
      <c r="W46" s="475"/>
      <c r="X46" s="475"/>
      <c r="Y46" s="475"/>
      <c r="Z46" s="475"/>
      <c r="AA46" s="475"/>
      <c r="AB46" s="475"/>
      <c r="AC46" s="475"/>
      <c r="AD46" s="475"/>
      <c r="AE46" s="475"/>
      <c r="AF46" s="475"/>
      <c r="AG46" s="475"/>
      <c r="AH46" s="475"/>
      <c r="AI46" s="475"/>
      <c r="AJ46" s="475"/>
      <c r="AK46" s="475"/>
      <c r="AL46" s="475"/>
      <c r="AM46" s="475"/>
    </row>
    <row r="47" spans="2:39" s="12" customFormat="1" ht="15" customHeight="1" thickBot="1" x14ac:dyDescent="0.2">
      <c r="Z47" s="466" t="s">
        <v>166</v>
      </c>
      <c r="AA47" s="467"/>
      <c r="AB47" s="467"/>
      <c r="AC47" s="467"/>
      <c r="AD47" s="467"/>
      <c r="AE47" s="467"/>
      <c r="AF47" s="467"/>
      <c r="AG47" s="467"/>
      <c r="AH47" s="467"/>
      <c r="AI47" s="467"/>
      <c r="AJ47" s="467"/>
      <c r="AK47" s="467"/>
      <c r="AL47" s="468"/>
    </row>
    <row r="48" spans="2:39" s="12" customFormat="1" ht="15" customHeight="1" x14ac:dyDescent="0.15">
      <c r="B48" s="11" t="s">
        <v>93</v>
      </c>
      <c r="C48" s="518" t="s">
        <v>0</v>
      </c>
      <c r="D48" s="519"/>
      <c r="E48" s="519"/>
      <c r="F48" s="519"/>
      <c r="G48" s="519"/>
      <c r="H48" s="520"/>
      <c r="O48" s="16" t="s">
        <v>61</v>
      </c>
      <c r="Z48" s="469"/>
      <c r="AA48" s="470"/>
      <c r="AB48" s="470"/>
      <c r="AC48" s="470"/>
      <c r="AD48" s="470"/>
      <c r="AE48" s="470"/>
      <c r="AF48" s="470"/>
      <c r="AG48" s="470"/>
      <c r="AH48" s="470"/>
      <c r="AI48" s="470"/>
      <c r="AJ48" s="470"/>
      <c r="AK48" s="470"/>
      <c r="AL48" s="471"/>
    </row>
    <row r="49" spans="1:39" s="12" customFormat="1" ht="15" customHeight="1" thickBot="1" x14ac:dyDescent="0.2">
      <c r="C49" s="507" t="str">
        <f>TEXT(入力・分析シート!C118,"###,###,##0")&amp;" "&amp;入力・分析シート!C12</f>
        <v>0 千円</v>
      </c>
      <c r="D49" s="508"/>
      <c r="E49" s="508"/>
      <c r="F49" s="508"/>
      <c r="G49" s="508"/>
      <c r="H49" s="509"/>
      <c r="O49" s="16" t="s">
        <v>65</v>
      </c>
      <c r="Z49" s="472"/>
      <c r="AA49" s="473"/>
      <c r="AB49" s="473"/>
      <c r="AC49" s="473"/>
      <c r="AD49" s="473"/>
      <c r="AE49" s="473"/>
      <c r="AF49" s="473"/>
      <c r="AG49" s="473"/>
      <c r="AH49" s="473"/>
      <c r="AI49" s="473"/>
      <c r="AJ49" s="473"/>
      <c r="AK49" s="473"/>
      <c r="AL49" s="474"/>
    </row>
    <row r="50" spans="1:39" s="12" customFormat="1" ht="15" customHeight="1" thickBot="1" x14ac:dyDescent="0.2">
      <c r="E50" s="13"/>
      <c r="O50" s="16" t="s">
        <v>63</v>
      </c>
    </row>
    <row r="51" spans="1:39" s="12" customFormat="1" ht="15" customHeight="1" x14ac:dyDescent="0.15">
      <c r="B51" s="11" t="s">
        <v>94</v>
      </c>
      <c r="C51" s="420" t="s">
        <v>1</v>
      </c>
      <c r="D51" s="421"/>
      <c r="E51" s="421"/>
      <c r="F51" s="421"/>
      <c r="G51" s="421"/>
      <c r="H51" s="422"/>
      <c r="O51" s="16" t="s">
        <v>64</v>
      </c>
    </row>
    <row r="52" spans="1:39" s="12" customFormat="1" ht="15" customHeight="1" thickBot="1" x14ac:dyDescent="0.2">
      <c r="B52" s="17" t="s">
        <v>131</v>
      </c>
      <c r="C52" s="423" t="e">
        <f>TEXT(入力・分析シート!E118/入力・分析シート!C118,"0.000000")</f>
        <v>#DIV/0!</v>
      </c>
      <c r="D52" s="424"/>
      <c r="E52" s="424"/>
      <c r="F52" s="424"/>
      <c r="G52" s="424"/>
      <c r="H52" s="425"/>
      <c r="I52" s="14"/>
      <c r="J52" s="15"/>
      <c r="K52" s="15"/>
      <c r="L52" s="15"/>
    </row>
    <row r="53" spans="1:39" s="12" customFormat="1" ht="15" customHeight="1" x14ac:dyDescent="0.15">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row>
    <row r="54" spans="1:39" s="12" customFormat="1" ht="15" customHeight="1" thickBot="1" x14ac:dyDescent="0.2">
      <c r="A54" s="23"/>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35"/>
      <c r="AH54" s="35"/>
      <c r="AI54" s="35"/>
      <c r="AJ54" s="35"/>
      <c r="AK54" s="35"/>
      <c r="AL54" s="35"/>
      <c r="AM54" s="23"/>
    </row>
    <row r="55" spans="1:39" s="12" customFormat="1" ht="15" customHeight="1" x14ac:dyDescent="0.15">
      <c r="A55" s="23"/>
      <c r="B55" s="28" t="s">
        <v>95</v>
      </c>
      <c r="C55" s="411" t="s">
        <v>55</v>
      </c>
      <c r="D55" s="412"/>
      <c r="E55" s="412"/>
      <c r="F55" s="412"/>
      <c r="G55" s="412"/>
      <c r="H55" s="413"/>
      <c r="I55" s="35"/>
      <c r="J55" s="504" t="s">
        <v>57</v>
      </c>
      <c r="K55" s="504"/>
      <c r="L55" s="504"/>
      <c r="M55" s="504"/>
      <c r="N55" s="504"/>
      <c r="O55" s="504"/>
      <c r="P55" s="36" t="s">
        <v>143</v>
      </c>
      <c r="Q55" s="35"/>
      <c r="R55" s="35"/>
      <c r="S55" s="35"/>
      <c r="T55" s="35"/>
      <c r="U55" s="35"/>
      <c r="V55" s="35"/>
      <c r="W55" s="35"/>
      <c r="X55" s="35"/>
      <c r="Y55" s="35"/>
      <c r="Z55" s="35"/>
      <c r="AA55" s="35"/>
      <c r="AB55" s="35"/>
      <c r="AC55" s="35"/>
      <c r="AD55" s="35"/>
      <c r="AE55" s="35"/>
      <c r="AF55" s="27"/>
      <c r="AG55" s="35"/>
      <c r="AH55" s="35"/>
      <c r="AI55" s="35"/>
      <c r="AJ55" s="35"/>
      <c r="AK55" s="35"/>
      <c r="AL55" s="35"/>
      <c r="AM55" s="23"/>
    </row>
    <row r="56" spans="1:39" s="12" customFormat="1" ht="15" customHeight="1" thickBot="1" x14ac:dyDescent="0.2">
      <c r="A56" s="23"/>
      <c r="B56" s="29"/>
      <c r="C56" s="454" t="str">
        <f>TEXT(入力・分析シート!E118,"###,###,##0")&amp;" "&amp;入力・分析シート!C12</f>
        <v>0 千円</v>
      </c>
      <c r="D56" s="455"/>
      <c r="E56" s="455"/>
      <c r="F56" s="455"/>
      <c r="G56" s="455"/>
      <c r="H56" s="456"/>
      <c r="I56" s="35"/>
      <c r="J56" s="504" t="str">
        <f>TEXT(入力・分析シート!C118-入力・分析シート!E118,"###,###,##0")&amp;" "&amp;入力・分析シート!C12</f>
        <v>0 千円</v>
      </c>
      <c r="K56" s="504"/>
      <c r="L56" s="504"/>
      <c r="M56" s="504"/>
      <c r="N56" s="504"/>
      <c r="O56" s="504"/>
      <c r="P56" s="35"/>
      <c r="Q56" s="35"/>
      <c r="R56" s="35"/>
      <c r="S56" s="35"/>
      <c r="T56" s="35"/>
      <c r="U56" s="35"/>
      <c r="V56" s="35"/>
      <c r="W56" s="35"/>
      <c r="X56" s="35"/>
      <c r="Y56" s="35"/>
      <c r="Z56" s="35"/>
      <c r="AA56" s="35"/>
      <c r="AB56" s="35"/>
      <c r="AC56" s="35"/>
      <c r="AD56" s="35"/>
      <c r="AE56" s="35"/>
      <c r="AF56" s="27"/>
      <c r="AG56" s="35"/>
      <c r="AH56" s="35"/>
      <c r="AI56" s="35"/>
      <c r="AJ56" s="35"/>
      <c r="AK56" s="35"/>
      <c r="AL56" s="35"/>
      <c r="AM56" s="23"/>
    </row>
    <row r="57" spans="1:39" s="12" customFormat="1" ht="7.5" customHeight="1" x14ac:dyDescent="0.15">
      <c r="A57" s="23"/>
      <c r="B57" s="30"/>
      <c r="C57" s="27"/>
      <c r="D57" s="27"/>
      <c r="E57" s="31"/>
      <c r="F57" s="27"/>
      <c r="G57" s="32"/>
      <c r="H57" s="27"/>
      <c r="I57" s="27"/>
      <c r="J57" s="176"/>
      <c r="K57" s="35"/>
      <c r="L57" s="35"/>
      <c r="M57" s="35"/>
      <c r="N57" s="35"/>
      <c r="O57" s="35"/>
      <c r="P57" s="35"/>
      <c r="Q57" s="35"/>
      <c r="R57" s="35"/>
      <c r="S57" s="35"/>
      <c r="T57" s="35"/>
      <c r="U57" s="35"/>
      <c r="V57" s="35"/>
      <c r="W57" s="35"/>
      <c r="X57" s="35"/>
      <c r="Y57" s="35"/>
      <c r="Z57" s="35"/>
      <c r="AA57" s="35"/>
      <c r="AB57" s="35"/>
      <c r="AC57" s="35"/>
      <c r="AD57" s="35"/>
      <c r="AE57" s="35"/>
      <c r="AF57" s="27"/>
      <c r="AG57" s="35"/>
      <c r="AH57" s="35"/>
      <c r="AI57" s="35"/>
      <c r="AJ57" s="35"/>
      <c r="AK57" s="35"/>
      <c r="AL57" s="35"/>
      <c r="AM57" s="23"/>
    </row>
    <row r="58" spans="1:39" s="12" customFormat="1" ht="7.5" customHeight="1" x14ac:dyDescent="0.15">
      <c r="A58" s="23"/>
      <c r="B58" s="30"/>
      <c r="C58" s="27"/>
      <c r="D58" s="27"/>
      <c r="E58" s="34"/>
      <c r="F58" s="27"/>
      <c r="G58" s="179"/>
      <c r="H58" s="179"/>
      <c r="I58" s="179"/>
      <c r="J58" s="179"/>
      <c r="K58" s="37"/>
      <c r="L58" s="37"/>
      <c r="M58" s="37"/>
      <c r="N58" s="59"/>
      <c r="O58" s="35"/>
      <c r="P58" s="35"/>
      <c r="Q58" s="35"/>
      <c r="R58" s="35"/>
      <c r="S58" s="35"/>
      <c r="T58" s="35"/>
      <c r="U58" s="35"/>
      <c r="V58" s="35"/>
      <c r="W58" s="35"/>
      <c r="X58" s="35"/>
      <c r="Y58" s="35"/>
      <c r="Z58" s="35"/>
      <c r="AA58" s="35"/>
      <c r="AB58" s="35"/>
      <c r="AC58" s="35"/>
      <c r="AD58" s="35"/>
      <c r="AE58" s="35"/>
      <c r="AF58" s="27"/>
      <c r="AG58" s="35"/>
      <c r="AH58" s="35"/>
      <c r="AI58" s="35"/>
      <c r="AJ58" s="35"/>
      <c r="AK58" s="35"/>
      <c r="AL58" s="35"/>
      <c r="AM58" s="23"/>
    </row>
    <row r="59" spans="1:39" s="12" customFormat="1" ht="15" customHeight="1" thickBot="1" x14ac:dyDescent="0.2">
      <c r="A59" s="23"/>
      <c r="B59" s="19"/>
      <c r="C59" s="18"/>
      <c r="D59" s="18"/>
      <c r="E59" s="47"/>
      <c r="F59" s="18"/>
      <c r="G59" s="46"/>
      <c r="H59" s="46"/>
      <c r="I59" s="46"/>
      <c r="J59" s="27"/>
      <c r="K59" s="49"/>
      <c r="L59" s="177"/>
      <c r="M59" s="178"/>
      <c r="N59" s="180"/>
      <c r="O59" s="181"/>
      <c r="P59" s="181"/>
      <c r="Q59" s="181"/>
      <c r="R59" s="181"/>
      <c r="S59" s="181"/>
      <c r="T59" s="182"/>
      <c r="U59" s="183"/>
      <c r="V59" s="35"/>
      <c r="W59" s="35"/>
      <c r="X59" s="35"/>
      <c r="Y59" s="35"/>
      <c r="Z59" s="35"/>
      <c r="AA59" s="35"/>
      <c r="AB59" s="35"/>
      <c r="AC59" s="35"/>
      <c r="AD59" s="35"/>
      <c r="AE59" s="35"/>
      <c r="AF59" s="27"/>
      <c r="AG59" s="35"/>
      <c r="AH59" s="35"/>
      <c r="AI59" s="35"/>
      <c r="AJ59" s="35"/>
      <c r="AK59" s="35"/>
      <c r="AL59" s="35"/>
      <c r="AM59" s="23"/>
    </row>
    <row r="60" spans="1:39" s="12" customFormat="1" ht="15" customHeight="1" x14ac:dyDescent="0.15">
      <c r="A60" s="23"/>
      <c r="B60" s="42" t="s">
        <v>96</v>
      </c>
      <c r="C60" s="420" t="s">
        <v>32</v>
      </c>
      <c r="D60" s="421"/>
      <c r="E60" s="421"/>
      <c r="F60" s="421"/>
      <c r="G60" s="421"/>
      <c r="H60" s="422"/>
      <c r="I60" s="18"/>
      <c r="J60" s="28" t="s">
        <v>97</v>
      </c>
      <c r="K60" s="405" t="s">
        <v>58</v>
      </c>
      <c r="L60" s="406"/>
      <c r="M60" s="406"/>
      <c r="N60" s="406"/>
      <c r="O60" s="406"/>
      <c r="P60" s="407"/>
      <c r="Q60" s="35"/>
      <c r="R60" s="38" t="s">
        <v>98</v>
      </c>
      <c r="S60" s="408" t="s">
        <v>60</v>
      </c>
      <c r="T60" s="409"/>
      <c r="U60" s="409"/>
      <c r="V60" s="409"/>
      <c r="W60" s="409"/>
      <c r="X60" s="410"/>
      <c r="Y60" s="35"/>
      <c r="Z60" s="40"/>
      <c r="AA60" s="503" t="s">
        <v>51</v>
      </c>
      <c r="AB60" s="503"/>
      <c r="AC60" s="503"/>
      <c r="AD60" s="503"/>
      <c r="AE60" s="503"/>
      <c r="AF60" s="27"/>
      <c r="AG60" s="35"/>
      <c r="AH60" s="35"/>
      <c r="AI60" s="35"/>
      <c r="AJ60" s="35"/>
      <c r="AK60" s="35"/>
      <c r="AL60" s="35"/>
      <c r="AM60" s="23"/>
    </row>
    <row r="61" spans="1:39" s="12" customFormat="1" ht="15" customHeight="1" thickBot="1" x14ac:dyDescent="0.2">
      <c r="A61" s="23"/>
      <c r="B61" s="43" t="s">
        <v>132</v>
      </c>
      <c r="C61" s="423" t="e">
        <f>TEXT(入力・分析シート!K118/入力・分析シート!E118,"0.000000")</f>
        <v>#DIV/0!</v>
      </c>
      <c r="D61" s="424"/>
      <c r="E61" s="424"/>
      <c r="F61" s="424"/>
      <c r="G61" s="424"/>
      <c r="H61" s="425"/>
      <c r="I61" s="18"/>
      <c r="J61" s="33" t="s">
        <v>145</v>
      </c>
      <c r="K61" s="429" t="e">
        <f ca="1">TEXT(入力・分析シート!G118/入力・分析シート!E118,"0.000000")</f>
        <v>#DIV/0!</v>
      </c>
      <c r="L61" s="430"/>
      <c r="M61" s="430"/>
      <c r="N61" s="430"/>
      <c r="O61" s="430"/>
      <c r="P61" s="431"/>
      <c r="Q61" s="35"/>
      <c r="R61" s="39" t="s">
        <v>144</v>
      </c>
      <c r="S61" s="426" t="e">
        <f ca="1">TEXT(入力・分析シート!I118/入力・分析シート!E118,"0.000000")</f>
        <v>#DIV/0!</v>
      </c>
      <c r="T61" s="427"/>
      <c r="U61" s="427"/>
      <c r="V61" s="427"/>
      <c r="W61" s="427"/>
      <c r="X61" s="428"/>
      <c r="Y61" s="35"/>
      <c r="Z61" s="35"/>
      <c r="AA61" s="35"/>
      <c r="AB61" s="35"/>
      <c r="AC61" s="35"/>
      <c r="AD61" s="35"/>
      <c r="AE61" s="35"/>
      <c r="AF61" s="27"/>
      <c r="AG61" s="35"/>
      <c r="AH61" s="35"/>
      <c r="AI61" s="35"/>
      <c r="AJ61" s="35"/>
      <c r="AK61" s="35"/>
      <c r="AL61" s="35"/>
      <c r="AM61" s="23"/>
    </row>
    <row r="62" spans="1:39" s="12" customFormat="1" ht="15" customHeight="1" thickBot="1" x14ac:dyDescent="0.2">
      <c r="A62" s="23"/>
      <c r="B62" s="19"/>
      <c r="C62" s="35"/>
      <c r="D62" s="35"/>
      <c r="E62" s="35"/>
      <c r="F62" s="35"/>
      <c r="G62" s="35"/>
      <c r="H62" s="35"/>
      <c r="I62" s="18"/>
      <c r="J62" s="27"/>
      <c r="K62" s="35"/>
      <c r="L62" s="35"/>
      <c r="M62" s="35"/>
      <c r="N62" s="35"/>
      <c r="O62" s="35"/>
      <c r="P62" s="35"/>
      <c r="Q62" s="35"/>
      <c r="R62" s="35"/>
      <c r="S62" s="35"/>
      <c r="T62" s="35"/>
      <c r="U62" s="35"/>
      <c r="V62" s="35"/>
      <c r="W62" s="35"/>
      <c r="X62" s="35"/>
      <c r="Y62" s="35"/>
      <c r="Z62" s="35"/>
      <c r="AA62" s="35"/>
      <c r="AB62" s="35"/>
      <c r="AC62" s="35"/>
      <c r="AD62" s="35"/>
      <c r="AE62" s="35"/>
      <c r="AF62" s="27"/>
      <c r="AG62" s="35"/>
      <c r="AH62" s="35"/>
      <c r="AI62" s="35"/>
      <c r="AJ62" s="35"/>
      <c r="AK62" s="35"/>
      <c r="AL62" s="35"/>
      <c r="AM62" s="23"/>
    </row>
    <row r="63" spans="1:39" s="12" customFormat="1" ht="15" customHeight="1" x14ac:dyDescent="0.15">
      <c r="A63" s="23"/>
      <c r="B63" s="42" t="s">
        <v>99</v>
      </c>
      <c r="C63" s="420" t="s">
        <v>33</v>
      </c>
      <c r="D63" s="421"/>
      <c r="E63" s="421"/>
      <c r="F63" s="421"/>
      <c r="G63" s="421"/>
      <c r="H63" s="422"/>
      <c r="I63" s="18"/>
      <c r="J63" s="28" t="s">
        <v>100</v>
      </c>
      <c r="K63" s="405" t="s">
        <v>59</v>
      </c>
      <c r="L63" s="406"/>
      <c r="M63" s="406"/>
      <c r="N63" s="406"/>
      <c r="O63" s="406"/>
      <c r="P63" s="407"/>
      <c r="Q63" s="35"/>
      <c r="R63" s="38" t="s">
        <v>101</v>
      </c>
      <c r="S63" s="408" t="s">
        <v>62</v>
      </c>
      <c r="T63" s="409"/>
      <c r="U63" s="409"/>
      <c r="V63" s="409"/>
      <c r="W63" s="409"/>
      <c r="X63" s="410"/>
      <c r="Y63" s="35"/>
      <c r="Z63" s="36" t="s">
        <v>253</v>
      </c>
      <c r="AB63" s="35"/>
      <c r="AC63" s="35"/>
      <c r="AD63" s="35"/>
      <c r="AE63" s="35"/>
      <c r="AF63" s="27"/>
      <c r="AG63" s="35"/>
      <c r="AH63" s="35"/>
      <c r="AI63" s="35"/>
      <c r="AJ63" s="35"/>
      <c r="AK63" s="35"/>
      <c r="AL63" s="35"/>
      <c r="AM63" s="23"/>
    </row>
    <row r="64" spans="1:39" s="12" customFormat="1" ht="15" customHeight="1" thickBot="1" x14ac:dyDescent="0.2">
      <c r="A64" s="23"/>
      <c r="B64" s="19"/>
      <c r="C64" s="423" t="str">
        <f>TEXT(入力・分析シート!K118,"###,###,##0")&amp;" "&amp;入力・分析シート!C12</f>
        <v>0 千円</v>
      </c>
      <c r="D64" s="424"/>
      <c r="E64" s="424"/>
      <c r="F64" s="424"/>
      <c r="G64" s="424"/>
      <c r="H64" s="425"/>
      <c r="I64" s="18"/>
      <c r="J64" s="27"/>
      <c r="K64" s="429" t="str">
        <f ca="1">TEXT(入力・分析シート!G118,"###,###,##0")&amp;" "&amp;入力・分析シート!C12</f>
        <v>0 千円</v>
      </c>
      <c r="L64" s="430"/>
      <c r="M64" s="430"/>
      <c r="N64" s="430"/>
      <c r="O64" s="430"/>
      <c r="P64" s="431"/>
      <c r="Q64" s="35"/>
      <c r="R64" s="35"/>
      <c r="S64" s="426" t="str">
        <f ca="1">TEXT(入力・分析シート!I118,"###,###,##0")&amp;" "&amp;入力・分析シート!C12</f>
        <v>0 千円</v>
      </c>
      <c r="T64" s="427"/>
      <c r="U64" s="427"/>
      <c r="V64" s="427"/>
      <c r="W64" s="427"/>
      <c r="X64" s="428"/>
      <c r="Y64" s="41"/>
      <c r="Z64" s="35"/>
      <c r="AA64" s="35"/>
      <c r="AB64" s="35"/>
      <c r="AC64" s="35"/>
      <c r="AD64" s="35"/>
      <c r="AE64" s="35"/>
      <c r="AF64" s="27"/>
      <c r="AG64" s="35"/>
      <c r="AH64" s="35"/>
      <c r="AI64" s="35"/>
      <c r="AJ64" s="35"/>
      <c r="AK64" s="35"/>
      <c r="AL64" s="35"/>
      <c r="AM64" s="23"/>
    </row>
    <row r="65" spans="1:39" s="12" customFormat="1" ht="15" customHeight="1" thickBot="1" x14ac:dyDescent="0.2">
      <c r="A65" s="23"/>
      <c r="B65" s="19"/>
      <c r="C65" s="35"/>
      <c r="D65" s="35"/>
      <c r="E65" s="48"/>
      <c r="F65" s="35"/>
      <c r="G65" s="35"/>
      <c r="H65" s="35"/>
      <c r="I65" s="18"/>
      <c r="J65" s="27"/>
      <c r="K65" s="27"/>
      <c r="L65" s="27"/>
      <c r="M65" s="27"/>
      <c r="N65" s="27"/>
      <c r="O65" s="27"/>
      <c r="P65" s="27"/>
      <c r="Q65" s="27"/>
      <c r="R65" s="27"/>
      <c r="S65" s="27"/>
      <c r="T65" s="27"/>
      <c r="U65" s="27"/>
      <c r="V65" s="27"/>
      <c r="W65" s="27"/>
      <c r="X65" s="27"/>
      <c r="Y65" s="34"/>
      <c r="Z65" s="27"/>
      <c r="AA65" s="27"/>
      <c r="AB65" s="27"/>
      <c r="AC65" s="27"/>
      <c r="AD65" s="27"/>
      <c r="AE65" s="27"/>
      <c r="AF65" s="27"/>
      <c r="AG65" s="35"/>
      <c r="AH65" s="35"/>
      <c r="AI65" s="35"/>
      <c r="AJ65" s="35"/>
      <c r="AK65" s="35"/>
      <c r="AL65" s="35"/>
      <c r="AM65" s="23"/>
    </row>
    <row r="66" spans="1:39" s="12" customFormat="1" ht="15" customHeight="1" x14ac:dyDescent="0.15">
      <c r="A66" s="23"/>
      <c r="B66" s="42" t="s">
        <v>102</v>
      </c>
      <c r="C66" s="420" t="s">
        <v>1</v>
      </c>
      <c r="D66" s="421"/>
      <c r="E66" s="421"/>
      <c r="F66" s="421"/>
      <c r="G66" s="421"/>
      <c r="H66" s="422"/>
      <c r="I66" s="18"/>
      <c r="J66" s="18"/>
      <c r="K66" s="18"/>
      <c r="L66" s="18"/>
      <c r="M66" s="18"/>
      <c r="N66" s="18"/>
      <c r="O66" s="20"/>
      <c r="P66" s="18"/>
      <c r="Q66" s="18"/>
      <c r="R66" s="18"/>
      <c r="S66" s="18"/>
      <c r="T66" s="18"/>
      <c r="U66" s="18"/>
      <c r="V66" s="18"/>
      <c r="W66" s="18"/>
      <c r="X66" s="18"/>
      <c r="Y66" s="21"/>
      <c r="Z66" s="18"/>
      <c r="AA66" s="18"/>
      <c r="AB66" s="18"/>
      <c r="AC66" s="18"/>
      <c r="AD66" s="18"/>
      <c r="AE66" s="18"/>
      <c r="AF66" s="18"/>
      <c r="AG66" s="35"/>
      <c r="AH66" s="35"/>
      <c r="AI66" s="35"/>
      <c r="AJ66" s="35"/>
      <c r="AK66" s="35"/>
      <c r="AL66" s="35"/>
      <c r="AM66" s="23"/>
    </row>
    <row r="67" spans="1:39" s="12" customFormat="1" ht="15" customHeight="1" thickBot="1" x14ac:dyDescent="0.2">
      <c r="A67" s="23"/>
      <c r="B67" s="43" t="s">
        <v>133</v>
      </c>
      <c r="C67" s="423" t="e">
        <f>TEXT(入力・分析シート!M118/入力・分析シート!K118,"0.000000")</f>
        <v>#DIV/0!</v>
      </c>
      <c r="D67" s="424"/>
      <c r="E67" s="424"/>
      <c r="F67" s="424"/>
      <c r="G67" s="424"/>
      <c r="H67" s="425"/>
      <c r="I67" s="51"/>
      <c r="J67" s="52"/>
      <c r="K67" s="52"/>
      <c r="L67" s="52"/>
      <c r="M67" s="35"/>
      <c r="N67" s="35"/>
      <c r="O67" s="36" t="s">
        <v>68</v>
      </c>
      <c r="P67" s="35"/>
      <c r="Q67" s="35"/>
      <c r="R67" s="35"/>
      <c r="S67" s="35"/>
      <c r="T67" s="35"/>
      <c r="U67" s="35"/>
      <c r="V67" s="35"/>
      <c r="W67" s="35"/>
      <c r="X67" s="35"/>
      <c r="Y67" s="53"/>
      <c r="Z67" s="35"/>
      <c r="AA67" s="35"/>
      <c r="AB67" s="35"/>
      <c r="AC67" s="35"/>
      <c r="AD67" s="35"/>
      <c r="AE67" s="35"/>
      <c r="AF67" s="18"/>
      <c r="AG67" s="35"/>
      <c r="AH67" s="35"/>
      <c r="AI67" s="35"/>
      <c r="AJ67" s="35"/>
      <c r="AK67" s="35"/>
      <c r="AL67" s="35"/>
      <c r="AM67" s="23"/>
    </row>
    <row r="68" spans="1:39" s="12" customFormat="1" ht="15" customHeight="1" thickBot="1" x14ac:dyDescent="0.2">
      <c r="A68" s="23"/>
      <c r="B68" s="19"/>
      <c r="C68" s="35"/>
      <c r="D68" s="35"/>
      <c r="E68" s="35"/>
      <c r="F68" s="35"/>
      <c r="G68" s="35"/>
      <c r="H68" s="35"/>
      <c r="I68" s="35"/>
      <c r="J68" s="35"/>
      <c r="K68" s="35"/>
      <c r="L68" s="35"/>
      <c r="M68" s="35"/>
      <c r="N68" s="35"/>
      <c r="O68" s="35"/>
      <c r="P68" s="35"/>
      <c r="Q68" s="35"/>
      <c r="R68" s="35"/>
      <c r="S68" s="35"/>
      <c r="T68" s="35"/>
      <c r="U68" s="35"/>
      <c r="V68" s="35"/>
      <c r="W68" s="35"/>
      <c r="X68" s="35"/>
      <c r="Y68" s="53"/>
      <c r="Z68" s="35"/>
      <c r="AA68" s="35"/>
      <c r="AB68" s="35"/>
      <c r="AC68" s="35"/>
      <c r="AD68" s="35"/>
      <c r="AE68" s="35"/>
      <c r="AF68" s="18"/>
      <c r="AG68" s="35"/>
      <c r="AH68" s="35"/>
      <c r="AI68" s="35"/>
      <c r="AJ68" s="35"/>
      <c r="AK68" s="35"/>
      <c r="AL68" s="35"/>
      <c r="AM68" s="23"/>
    </row>
    <row r="69" spans="1:39" s="12" customFormat="1" ht="15" customHeight="1" x14ac:dyDescent="0.15">
      <c r="A69" s="23"/>
      <c r="B69" s="42" t="s">
        <v>103</v>
      </c>
      <c r="C69" s="420" t="s">
        <v>66</v>
      </c>
      <c r="D69" s="421"/>
      <c r="E69" s="421"/>
      <c r="F69" s="421"/>
      <c r="G69" s="421"/>
      <c r="H69" s="422"/>
      <c r="I69" s="35"/>
      <c r="J69" s="435" t="s">
        <v>67</v>
      </c>
      <c r="K69" s="435"/>
      <c r="L69" s="435"/>
      <c r="M69" s="435"/>
      <c r="N69" s="435"/>
      <c r="O69" s="435"/>
      <c r="P69" s="35"/>
      <c r="Q69" s="35"/>
      <c r="R69" s="35"/>
      <c r="S69" s="35"/>
      <c r="T69" s="35"/>
      <c r="U69" s="35"/>
      <c r="V69" s="35"/>
      <c r="W69" s="35"/>
      <c r="X69" s="35"/>
      <c r="Y69" s="53"/>
      <c r="Z69" s="35"/>
      <c r="AA69" s="35"/>
      <c r="AB69" s="35"/>
      <c r="AC69" s="35"/>
      <c r="AD69" s="35"/>
      <c r="AE69" s="35"/>
      <c r="AF69" s="18"/>
      <c r="AG69" s="35"/>
      <c r="AH69" s="35"/>
      <c r="AI69" s="35"/>
      <c r="AJ69" s="35"/>
      <c r="AK69" s="35"/>
      <c r="AL69" s="35"/>
      <c r="AM69" s="23"/>
    </row>
    <row r="70" spans="1:39" s="12" customFormat="1" ht="15" customHeight="1" thickBot="1" x14ac:dyDescent="0.2">
      <c r="A70" s="23"/>
      <c r="B70" s="19"/>
      <c r="C70" s="423" t="str">
        <f>TEXT(入力・分析シート!M118,"###,###,##0")&amp;" "&amp;入力・分析シート!C12</f>
        <v>0 千円</v>
      </c>
      <c r="D70" s="424"/>
      <c r="E70" s="424"/>
      <c r="F70" s="424"/>
      <c r="G70" s="424"/>
      <c r="H70" s="425"/>
      <c r="I70" s="35"/>
      <c r="J70" s="504" t="str">
        <f>TEXT(入力・分析シート!K118-入力・分析シート!M118,"###,###,##0")&amp;" "&amp;入力・分析シート!C12</f>
        <v>0 千円</v>
      </c>
      <c r="K70" s="504"/>
      <c r="L70" s="504"/>
      <c r="M70" s="504"/>
      <c r="N70" s="504"/>
      <c r="O70" s="504"/>
      <c r="P70" s="35"/>
      <c r="Q70" s="35"/>
      <c r="R70" s="35"/>
      <c r="S70" s="35"/>
      <c r="T70" s="35"/>
      <c r="U70" s="35"/>
      <c r="V70" s="35"/>
      <c r="W70" s="35"/>
      <c r="X70" s="35"/>
      <c r="Y70" s="53"/>
      <c r="Z70" s="35"/>
      <c r="AA70" s="35"/>
      <c r="AB70" s="35"/>
      <c r="AC70" s="35"/>
      <c r="AD70" s="35"/>
      <c r="AE70" s="35"/>
      <c r="AF70" s="18"/>
      <c r="AG70" s="35"/>
      <c r="AH70" s="35"/>
      <c r="AI70" s="35"/>
      <c r="AJ70" s="35"/>
      <c r="AK70" s="35"/>
      <c r="AL70" s="35"/>
      <c r="AM70" s="23"/>
    </row>
    <row r="71" spans="1:39" s="12" customFormat="1" ht="15" customHeight="1" thickBot="1" x14ac:dyDescent="0.2">
      <c r="A71" s="23"/>
      <c r="B71" s="19"/>
      <c r="C71" s="35"/>
      <c r="D71" s="35"/>
      <c r="E71" s="48"/>
      <c r="F71" s="35"/>
      <c r="G71" s="35"/>
      <c r="H71" s="35"/>
      <c r="I71" s="35"/>
      <c r="J71" s="35"/>
      <c r="K71" s="35"/>
      <c r="L71" s="35"/>
      <c r="M71" s="35"/>
      <c r="N71" s="35"/>
      <c r="O71" s="35"/>
      <c r="P71" s="35"/>
      <c r="Q71" s="35"/>
      <c r="R71" s="35"/>
      <c r="S71" s="35"/>
      <c r="T71" s="35"/>
      <c r="U71" s="35"/>
      <c r="V71" s="35"/>
      <c r="W71" s="35"/>
      <c r="X71" s="35"/>
      <c r="Y71" s="53"/>
      <c r="Z71" s="35"/>
      <c r="AA71" s="35"/>
      <c r="AB71" s="35"/>
      <c r="AC71" s="35"/>
      <c r="AD71" s="35"/>
      <c r="AE71" s="35"/>
      <c r="AF71" s="18"/>
      <c r="AG71" s="35"/>
      <c r="AH71" s="35"/>
      <c r="AI71" s="35"/>
      <c r="AJ71" s="35"/>
      <c r="AK71" s="35"/>
      <c r="AL71" s="35"/>
      <c r="AM71" s="23"/>
    </row>
    <row r="72" spans="1:39" s="12" customFormat="1" ht="15" customHeight="1" x14ac:dyDescent="0.15">
      <c r="A72" s="23"/>
      <c r="B72" s="42" t="s">
        <v>104</v>
      </c>
      <c r="C72" s="420" t="s">
        <v>16</v>
      </c>
      <c r="D72" s="421"/>
      <c r="E72" s="421"/>
      <c r="F72" s="421"/>
      <c r="G72" s="421"/>
      <c r="H72" s="422"/>
      <c r="I72" s="35"/>
      <c r="J72" s="35"/>
      <c r="K72" s="35"/>
      <c r="L72" s="35"/>
      <c r="M72" s="35"/>
      <c r="N72" s="35"/>
      <c r="O72" s="36" t="s">
        <v>69</v>
      </c>
      <c r="P72" s="35"/>
      <c r="Q72" s="35"/>
      <c r="R72" s="35"/>
      <c r="S72" s="35"/>
      <c r="T72" s="35"/>
      <c r="U72" s="35"/>
      <c r="V72" s="35"/>
      <c r="W72" s="35"/>
      <c r="X72" s="35"/>
      <c r="Y72" s="53"/>
      <c r="Z72" s="35"/>
      <c r="AA72" s="35"/>
      <c r="AB72" s="35"/>
      <c r="AC72" s="35"/>
      <c r="AD72" s="35"/>
      <c r="AE72" s="35"/>
      <c r="AF72" s="18"/>
      <c r="AG72" s="35"/>
      <c r="AH72" s="35"/>
      <c r="AI72" s="35"/>
      <c r="AJ72" s="35"/>
      <c r="AK72" s="35"/>
      <c r="AL72" s="35"/>
      <c r="AM72" s="23"/>
    </row>
    <row r="73" spans="1:39" s="12" customFormat="1" ht="15" customHeight="1" thickBot="1" x14ac:dyDescent="0.2">
      <c r="A73" s="23"/>
      <c r="B73" s="43" t="s">
        <v>134</v>
      </c>
      <c r="C73" s="423" t="e">
        <f>TEXT(入力・分析シート!O118/入力・分析シート!M118,"0.000000")</f>
        <v>#DIV/0!</v>
      </c>
      <c r="D73" s="424"/>
      <c r="E73" s="424"/>
      <c r="F73" s="424"/>
      <c r="G73" s="424"/>
      <c r="H73" s="425"/>
      <c r="I73" s="35"/>
      <c r="J73" s="35"/>
      <c r="K73" s="35"/>
      <c r="L73" s="35"/>
      <c r="M73" s="35"/>
      <c r="N73" s="35"/>
      <c r="O73" s="36" t="s">
        <v>70</v>
      </c>
      <c r="P73" s="35"/>
      <c r="Q73" s="35"/>
      <c r="R73" s="35"/>
      <c r="S73" s="35"/>
      <c r="T73" s="35"/>
      <c r="U73" s="35"/>
      <c r="V73" s="35"/>
      <c r="W73" s="35"/>
      <c r="X73" s="35"/>
      <c r="Y73" s="53"/>
      <c r="Z73" s="35"/>
      <c r="AA73" s="35"/>
      <c r="AB73" s="35"/>
      <c r="AC73" s="35"/>
      <c r="AD73" s="35"/>
      <c r="AE73" s="35"/>
      <c r="AF73" s="18"/>
      <c r="AG73" s="35"/>
      <c r="AH73" s="35"/>
      <c r="AI73" s="35"/>
      <c r="AJ73" s="35"/>
      <c r="AK73" s="35"/>
      <c r="AL73" s="35"/>
      <c r="AM73" s="23"/>
    </row>
    <row r="74" spans="1:39" s="12" customFormat="1" ht="15" customHeight="1" thickBot="1" x14ac:dyDescent="0.2">
      <c r="A74" s="23"/>
      <c r="B74" s="19"/>
      <c r="C74" s="35"/>
      <c r="D74" s="35"/>
      <c r="E74" s="35"/>
      <c r="F74" s="35"/>
      <c r="G74" s="35"/>
      <c r="H74" s="35"/>
      <c r="I74" s="35"/>
      <c r="J74" s="35"/>
      <c r="K74" s="35"/>
      <c r="L74" s="35"/>
      <c r="M74" s="35"/>
      <c r="N74" s="35"/>
      <c r="O74" s="36" t="s">
        <v>71</v>
      </c>
      <c r="P74" s="35"/>
      <c r="Q74" s="35"/>
      <c r="R74" s="35"/>
      <c r="S74" s="35"/>
      <c r="T74" s="35"/>
      <c r="U74" s="35"/>
      <c r="V74" s="35"/>
      <c r="W74" s="35"/>
      <c r="X74" s="35"/>
      <c r="Y74" s="53"/>
      <c r="Z74" s="35"/>
      <c r="AA74" s="503" t="s">
        <v>52</v>
      </c>
      <c r="AB74" s="503"/>
      <c r="AC74" s="503"/>
      <c r="AD74" s="503"/>
      <c r="AE74" s="503"/>
      <c r="AF74" s="18"/>
      <c r="AG74" s="503" t="s">
        <v>50</v>
      </c>
      <c r="AH74" s="503"/>
      <c r="AI74" s="503"/>
      <c r="AJ74" s="503"/>
      <c r="AK74" s="503"/>
      <c r="AL74" s="503"/>
      <c r="AM74" s="23"/>
    </row>
    <row r="75" spans="1:39" s="12" customFormat="1" ht="15" customHeight="1" x14ac:dyDescent="0.15">
      <c r="A75" s="23"/>
      <c r="B75" s="44" t="s">
        <v>105</v>
      </c>
      <c r="C75" s="451" t="s">
        <v>38</v>
      </c>
      <c r="D75" s="452"/>
      <c r="E75" s="452"/>
      <c r="F75" s="452"/>
      <c r="G75" s="452"/>
      <c r="H75" s="453"/>
      <c r="I75" s="35"/>
      <c r="J75" s="35"/>
      <c r="K75" s="35"/>
      <c r="L75" s="35"/>
      <c r="M75" s="35"/>
      <c r="N75" s="35"/>
      <c r="O75" s="35"/>
      <c r="P75" s="35"/>
      <c r="Q75" s="35"/>
      <c r="R75" s="35"/>
      <c r="S75" s="35"/>
      <c r="T75" s="35"/>
      <c r="U75" s="35"/>
      <c r="V75" s="35"/>
      <c r="W75" s="35"/>
      <c r="X75" s="35"/>
      <c r="Y75" s="53"/>
      <c r="Z75" s="35"/>
      <c r="AA75" s="35"/>
      <c r="AB75" s="35"/>
      <c r="AC75" s="35"/>
      <c r="AD75" s="35"/>
      <c r="AE75" s="35"/>
      <c r="AF75" s="18"/>
      <c r="AG75" s="503"/>
      <c r="AH75" s="503"/>
      <c r="AI75" s="503"/>
      <c r="AJ75" s="503"/>
      <c r="AK75" s="503"/>
      <c r="AL75" s="503"/>
      <c r="AM75" s="23"/>
    </row>
    <row r="76" spans="1:39" s="12" customFormat="1" ht="7.5" customHeight="1" x14ac:dyDescent="0.15">
      <c r="A76" s="23"/>
      <c r="B76" s="19"/>
      <c r="C76" s="445" t="str">
        <f>TEXT(入力・分析シート!O118,"###,###,##0")&amp;" "&amp;入力・分析シート!C12</f>
        <v>0 千円</v>
      </c>
      <c r="D76" s="446"/>
      <c r="E76" s="446"/>
      <c r="F76" s="446"/>
      <c r="G76" s="446"/>
      <c r="H76" s="447"/>
      <c r="I76" s="37"/>
      <c r="J76" s="37"/>
      <c r="K76" s="37"/>
      <c r="L76" s="37"/>
      <c r="M76" s="54"/>
      <c r="N76" s="184"/>
      <c r="O76" s="50"/>
      <c r="P76" s="50"/>
      <c r="Q76" s="50"/>
      <c r="R76" s="50"/>
      <c r="S76" s="50"/>
      <c r="T76" s="50"/>
      <c r="U76" s="50"/>
      <c r="V76" s="35"/>
      <c r="W76" s="35"/>
      <c r="X76" s="35"/>
      <c r="Y76" s="53"/>
      <c r="Z76" s="35"/>
      <c r="AA76" s="35"/>
      <c r="AB76" s="35"/>
      <c r="AC76" s="35"/>
      <c r="AD76" s="35"/>
      <c r="AE76" s="35"/>
      <c r="AF76" s="18"/>
      <c r="AG76" s="35"/>
      <c r="AH76" s="35"/>
      <c r="AI76" s="35"/>
      <c r="AJ76" s="35"/>
      <c r="AK76" s="35"/>
      <c r="AL76" s="35"/>
      <c r="AM76" s="23"/>
    </row>
    <row r="77" spans="1:39" s="12" customFormat="1" ht="7.5" customHeight="1" thickBot="1" x14ac:dyDescent="0.2">
      <c r="A77" s="23"/>
      <c r="B77" s="19"/>
      <c r="C77" s="448"/>
      <c r="D77" s="449"/>
      <c r="E77" s="449"/>
      <c r="F77" s="449"/>
      <c r="G77" s="449"/>
      <c r="H77" s="450"/>
      <c r="I77" s="49"/>
      <c r="J77" s="49"/>
      <c r="K77" s="49"/>
      <c r="L77" s="49"/>
      <c r="M77" s="178"/>
      <c r="N77" s="49"/>
      <c r="O77" s="49"/>
      <c r="P77" s="49"/>
      <c r="Q77" s="49"/>
      <c r="R77" s="49"/>
      <c r="S77" s="49"/>
      <c r="T77" s="49"/>
      <c r="U77" s="183"/>
      <c r="V77" s="35"/>
      <c r="W77" s="35"/>
      <c r="X77" s="35"/>
      <c r="Y77" s="53"/>
      <c r="Z77" s="35"/>
      <c r="AA77" s="35"/>
      <c r="AB77" s="35"/>
      <c r="AC77" s="35"/>
      <c r="AD77" s="35"/>
      <c r="AE77" s="35"/>
      <c r="AF77" s="18"/>
      <c r="AG77" s="35"/>
      <c r="AH77" s="35"/>
      <c r="AI77" s="35"/>
      <c r="AJ77" s="35"/>
      <c r="AK77" s="35"/>
      <c r="AL77" s="35"/>
      <c r="AM77" s="23"/>
    </row>
    <row r="78" spans="1:39" s="12" customFormat="1" ht="15" customHeight="1" x14ac:dyDescent="0.15">
      <c r="A78" s="23"/>
      <c r="B78" s="19"/>
      <c r="C78" s="49"/>
      <c r="D78" s="49"/>
      <c r="E78" s="49"/>
      <c r="F78" s="49"/>
      <c r="G78" s="49"/>
      <c r="H78" s="49"/>
      <c r="I78" s="49"/>
      <c r="J78" s="38" t="s">
        <v>106</v>
      </c>
      <c r="K78" s="405" t="s">
        <v>58</v>
      </c>
      <c r="L78" s="406"/>
      <c r="M78" s="406"/>
      <c r="N78" s="406"/>
      <c r="O78" s="406"/>
      <c r="P78" s="407"/>
      <c r="Q78" s="35"/>
      <c r="R78" s="38" t="s">
        <v>98</v>
      </c>
      <c r="S78" s="408" t="s">
        <v>60</v>
      </c>
      <c r="T78" s="409"/>
      <c r="U78" s="409"/>
      <c r="V78" s="409"/>
      <c r="W78" s="409"/>
      <c r="X78" s="410"/>
      <c r="Y78" s="53"/>
      <c r="Z78" s="35"/>
      <c r="AA78" s="35"/>
      <c r="AB78" s="35"/>
      <c r="AC78" s="35"/>
      <c r="AD78" s="35"/>
      <c r="AE78" s="35"/>
      <c r="AF78" s="18"/>
      <c r="AG78" s="35"/>
      <c r="AH78" s="35"/>
      <c r="AI78" s="35"/>
      <c r="AJ78" s="35"/>
      <c r="AK78" s="35"/>
      <c r="AL78" s="35"/>
      <c r="AM78" s="23"/>
    </row>
    <row r="79" spans="1:39" s="12" customFormat="1" ht="15" customHeight="1" thickBot="1" x14ac:dyDescent="0.2">
      <c r="A79" s="23"/>
      <c r="B79" s="19"/>
      <c r="C79" s="49"/>
      <c r="D79" s="49"/>
      <c r="E79" s="49"/>
      <c r="F79" s="49"/>
      <c r="G79" s="49"/>
      <c r="H79" s="49"/>
      <c r="I79" s="49"/>
      <c r="J79" s="39" t="s">
        <v>135</v>
      </c>
      <c r="K79" s="429" t="e">
        <f ca="1">TEXT(入力・分析シート!P118/入力・分析シート!O118,"0.000000")</f>
        <v>#DIV/0!</v>
      </c>
      <c r="L79" s="430"/>
      <c r="M79" s="430"/>
      <c r="N79" s="430"/>
      <c r="O79" s="430"/>
      <c r="P79" s="431"/>
      <c r="Q79" s="35"/>
      <c r="R79" s="39" t="s">
        <v>136</v>
      </c>
      <c r="S79" s="426" t="e">
        <f ca="1">TEXT(入力・分析シート!Q118/入力・分析シート!O118,"0.000000")</f>
        <v>#DIV/0!</v>
      </c>
      <c r="T79" s="427"/>
      <c r="U79" s="427"/>
      <c r="V79" s="427"/>
      <c r="W79" s="427"/>
      <c r="X79" s="428"/>
      <c r="Y79" s="53"/>
      <c r="Z79" s="35"/>
      <c r="AA79" s="35"/>
      <c r="AB79" s="35"/>
      <c r="AC79" s="35"/>
      <c r="AD79" s="35"/>
      <c r="AE79" s="35"/>
      <c r="AF79" s="18"/>
      <c r="AG79" s="35"/>
      <c r="AH79" s="35"/>
      <c r="AI79" s="35"/>
      <c r="AJ79" s="35"/>
      <c r="AK79" s="35"/>
      <c r="AL79" s="35"/>
      <c r="AM79" s="23"/>
    </row>
    <row r="80" spans="1:39" s="12" customFormat="1" ht="15" customHeight="1" thickBot="1" x14ac:dyDescent="0.2">
      <c r="A80" s="23"/>
      <c r="B80" s="19"/>
      <c r="C80" s="49"/>
      <c r="D80" s="49"/>
      <c r="E80" s="49"/>
      <c r="F80" s="49"/>
      <c r="G80" s="49"/>
      <c r="H80" s="49"/>
      <c r="I80" s="49"/>
      <c r="J80" s="35"/>
      <c r="K80" s="35"/>
      <c r="L80" s="35"/>
      <c r="M80" s="35"/>
      <c r="N80" s="35"/>
      <c r="O80" s="35"/>
      <c r="P80" s="35"/>
      <c r="Q80" s="35"/>
      <c r="R80" s="35"/>
      <c r="S80" s="35"/>
      <c r="T80" s="35"/>
      <c r="U80" s="35"/>
      <c r="V80" s="35"/>
      <c r="W80" s="35"/>
      <c r="X80" s="35"/>
      <c r="Y80" s="53"/>
      <c r="Z80" s="35"/>
      <c r="AA80" s="35"/>
      <c r="AB80" s="35"/>
      <c r="AC80" s="35"/>
      <c r="AD80" s="35"/>
      <c r="AE80" s="35"/>
      <c r="AF80" s="18"/>
      <c r="AG80" s="35"/>
      <c r="AH80" s="35"/>
      <c r="AI80" s="35"/>
      <c r="AJ80" s="35"/>
      <c r="AK80" s="35"/>
      <c r="AL80" s="35"/>
      <c r="AM80" s="23"/>
    </row>
    <row r="81" spans="1:39" s="12" customFormat="1" ht="15" customHeight="1" x14ac:dyDescent="0.15">
      <c r="A81" s="23"/>
      <c r="B81" s="45"/>
      <c r="C81" s="50"/>
      <c r="D81" s="50"/>
      <c r="E81" s="50"/>
      <c r="F81" s="50"/>
      <c r="G81" s="50"/>
      <c r="H81" s="50"/>
      <c r="I81" s="50"/>
      <c r="J81" s="38" t="s">
        <v>107</v>
      </c>
      <c r="K81" s="405" t="s">
        <v>59</v>
      </c>
      <c r="L81" s="406"/>
      <c r="M81" s="406"/>
      <c r="N81" s="406"/>
      <c r="O81" s="406"/>
      <c r="P81" s="407"/>
      <c r="Q81" s="35"/>
      <c r="R81" s="38" t="s">
        <v>108</v>
      </c>
      <c r="S81" s="408" t="s">
        <v>62</v>
      </c>
      <c r="T81" s="409"/>
      <c r="U81" s="409"/>
      <c r="V81" s="409"/>
      <c r="W81" s="409"/>
      <c r="X81" s="410"/>
      <c r="Y81" s="53"/>
      <c r="Z81" s="36" t="s">
        <v>254</v>
      </c>
      <c r="AA81" s="35"/>
      <c r="AB81" s="35"/>
      <c r="AC81" s="35"/>
      <c r="AD81" s="35"/>
      <c r="AE81" s="35"/>
      <c r="AF81" s="18"/>
      <c r="AG81" s="35"/>
      <c r="AH81" s="35"/>
      <c r="AI81" s="35"/>
      <c r="AJ81" s="35"/>
      <c r="AK81" s="35"/>
      <c r="AL81" s="35"/>
      <c r="AM81" s="23"/>
    </row>
    <row r="82" spans="1:39" s="12" customFormat="1" ht="15" customHeight="1" thickBot="1" x14ac:dyDescent="0.2">
      <c r="A82" s="23"/>
      <c r="B82" s="46"/>
      <c r="C82" s="49"/>
      <c r="D82" s="49"/>
      <c r="E82" s="49"/>
      <c r="F82" s="49"/>
      <c r="G82" s="49"/>
      <c r="H82" s="49"/>
      <c r="I82" s="75"/>
      <c r="J82" s="35"/>
      <c r="K82" s="429" t="str">
        <f ca="1">TEXT(入力・分析シート!P118,"###,###,##0")&amp;" "&amp;入力・分析シート!C12</f>
        <v>0 千円</v>
      </c>
      <c r="L82" s="430"/>
      <c r="M82" s="430"/>
      <c r="N82" s="430"/>
      <c r="O82" s="430"/>
      <c r="P82" s="431"/>
      <c r="Q82" s="35"/>
      <c r="R82" s="35"/>
      <c r="S82" s="426" t="str">
        <f ca="1">TEXT(入力・分析シート!Q118,"###,###,##0")&amp;" "&amp;入力・分析シート!C12</f>
        <v>0 千円</v>
      </c>
      <c r="T82" s="427"/>
      <c r="U82" s="427"/>
      <c r="V82" s="427"/>
      <c r="W82" s="427"/>
      <c r="X82" s="428"/>
      <c r="Y82" s="41"/>
      <c r="Z82" s="35"/>
      <c r="AA82" s="35"/>
      <c r="AB82" s="35"/>
      <c r="AC82" s="35"/>
      <c r="AD82" s="35"/>
      <c r="AE82" s="35"/>
      <c r="AF82" s="18"/>
      <c r="AG82" s="35"/>
      <c r="AH82" s="35"/>
      <c r="AI82" s="35"/>
      <c r="AJ82" s="35"/>
      <c r="AK82" s="35"/>
      <c r="AL82" s="35"/>
      <c r="AM82" s="23"/>
    </row>
    <row r="83" spans="1:39" s="12" customFormat="1" ht="15" customHeight="1" x14ac:dyDescent="0.15">
      <c r="A83" s="23"/>
      <c r="B83" s="46"/>
      <c r="C83" s="46"/>
      <c r="D83" s="46"/>
      <c r="E83" s="46"/>
      <c r="F83" s="46"/>
      <c r="G83" s="46"/>
      <c r="H83" s="46"/>
      <c r="I83" s="74"/>
      <c r="J83" s="18"/>
      <c r="K83" s="76"/>
      <c r="L83" s="76"/>
      <c r="M83" s="76"/>
      <c r="N83" s="76"/>
      <c r="O83" s="76"/>
      <c r="P83" s="76"/>
      <c r="Q83" s="18"/>
      <c r="R83" s="18"/>
      <c r="S83" s="76"/>
      <c r="T83" s="76"/>
      <c r="U83" s="76"/>
      <c r="V83" s="76"/>
      <c r="W83" s="76"/>
      <c r="X83" s="76"/>
      <c r="Y83" s="21"/>
      <c r="Z83" s="18"/>
      <c r="AA83" s="18"/>
      <c r="AB83" s="18"/>
      <c r="AC83" s="18"/>
      <c r="AD83" s="18"/>
      <c r="AE83" s="18"/>
      <c r="AF83" s="18"/>
      <c r="AG83" s="35"/>
      <c r="AH83" s="35"/>
      <c r="AI83" s="35"/>
      <c r="AJ83" s="35"/>
      <c r="AK83" s="35"/>
      <c r="AL83" s="35"/>
      <c r="AM83" s="23"/>
    </row>
    <row r="84" spans="1:39" s="12" customFormat="1" ht="15" customHeight="1" thickBot="1" x14ac:dyDescent="0.2">
      <c r="A84" s="23"/>
      <c r="B84" s="23"/>
      <c r="C84" s="23"/>
      <c r="D84" s="23"/>
      <c r="E84" s="23"/>
      <c r="F84" s="77"/>
      <c r="G84" s="77"/>
      <c r="H84" s="77"/>
      <c r="I84" s="78"/>
      <c r="J84" s="77"/>
      <c r="K84" s="37"/>
      <c r="L84" s="37"/>
      <c r="M84" s="37"/>
      <c r="N84" s="37"/>
      <c r="O84" s="37"/>
      <c r="P84" s="37"/>
      <c r="Q84" s="37"/>
      <c r="R84" s="37"/>
      <c r="S84" s="37"/>
      <c r="T84" s="37"/>
      <c r="U84" s="37"/>
      <c r="V84" s="37"/>
      <c r="W84" s="37"/>
      <c r="X84" s="37"/>
      <c r="Y84" s="37"/>
      <c r="Z84" s="35"/>
      <c r="AA84" s="35"/>
      <c r="AB84" s="35"/>
      <c r="AC84" s="35"/>
      <c r="AD84" s="35"/>
      <c r="AE84" s="35"/>
      <c r="AF84" s="35"/>
      <c r="AG84" s="35"/>
      <c r="AH84" s="35"/>
      <c r="AI84" s="35"/>
      <c r="AJ84" s="35"/>
      <c r="AK84" s="35"/>
      <c r="AL84" s="35"/>
      <c r="AM84" s="23"/>
    </row>
    <row r="85" spans="1:39" s="12" customFormat="1" ht="15" customHeight="1" thickBot="1" x14ac:dyDescent="0.2">
      <c r="A85" s="26"/>
      <c r="B85" s="26"/>
      <c r="C85" s="26"/>
      <c r="D85" s="26"/>
      <c r="E85" s="26"/>
      <c r="F85" s="26"/>
      <c r="G85" s="26"/>
      <c r="H85" s="26"/>
      <c r="I85" s="56"/>
      <c r="J85" s="22"/>
      <c r="K85" s="411" t="s">
        <v>75</v>
      </c>
      <c r="L85" s="412"/>
      <c r="M85" s="412"/>
      <c r="N85" s="412"/>
      <c r="O85" s="412"/>
      <c r="P85" s="413"/>
      <c r="Q85" s="505" t="s">
        <v>110</v>
      </c>
      <c r="R85" s="506"/>
      <c r="S85" s="35"/>
      <c r="T85" s="36" t="s">
        <v>76</v>
      </c>
      <c r="U85" s="35"/>
      <c r="V85" s="35"/>
      <c r="W85" s="35"/>
      <c r="X85" s="35"/>
      <c r="Y85" s="35"/>
      <c r="Z85" s="35"/>
      <c r="AA85" s="35"/>
      <c r="AB85" s="35"/>
      <c r="AC85" s="35"/>
      <c r="AD85" s="35"/>
      <c r="AE85" s="35"/>
      <c r="AF85" s="35"/>
      <c r="AG85" s="35"/>
      <c r="AH85" s="35"/>
      <c r="AI85" s="35"/>
      <c r="AJ85" s="35"/>
      <c r="AK85" s="35"/>
      <c r="AL85" s="35"/>
      <c r="AM85" s="23"/>
    </row>
    <row r="86" spans="1:39" s="12" customFormat="1" ht="15" customHeight="1" thickBot="1" x14ac:dyDescent="0.2">
      <c r="A86" s="26"/>
      <c r="B86" s="38" t="s">
        <v>109</v>
      </c>
      <c r="C86" s="420" t="s">
        <v>72</v>
      </c>
      <c r="D86" s="421"/>
      <c r="E86" s="421"/>
      <c r="F86" s="421"/>
      <c r="G86" s="421"/>
      <c r="H86" s="422"/>
      <c r="I86" s="80"/>
      <c r="J86" s="79"/>
      <c r="K86" s="454" t="str">
        <f>TEXT(入力・分析シート!E118+入力・分析シート!O118,"###,###,##0")&amp;" "&amp;入力・分析シート!C12</f>
        <v>0 千円</v>
      </c>
      <c r="L86" s="455"/>
      <c r="M86" s="455"/>
      <c r="N86" s="455"/>
      <c r="O86" s="455"/>
      <c r="P86" s="456"/>
      <c r="S86" s="35"/>
      <c r="T86" s="36" t="s">
        <v>77</v>
      </c>
      <c r="U86" s="35"/>
      <c r="V86" s="35"/>
      <c r="W86" s="35"/>
      <c r="X86" s="35"/>
      <c r="Y86" s="35"/>
      <c r="Z86" s="35"/>
      <c r="AA86" s="35"/>
      <c r="AB86" s="35"/>
      <c r="AC86" s="35"/>
      <c r="AJ86" s="35"/>
      <c r="AK86" s="35"/>
      <c r="AL86" s="35"/>
      <c r="AM86" s="23"/>
    </row>
    <row r="87" spans="1:39" s="12" customFormat="1" ht="15" customHeight="1" thickBot="1" x14ac:dyDescent="0.2">
      <c r="A87" s="26"/>
      <c r="B87" s="35"/>
      <c r="C87" s="423" t="str">
        <f ca="1">TEXT(入力・分析シート!V118,"###,###,##0")&amp;" "&amp;入力・分析シート!C12</f>
        <v>0 千円</v>
      </c>
      <c r="D87" s="424"/>
      <c r="E87" s="424"/>
      <c r="F87" s="424"/>
      <c r="G87" s="424"/>
      <c r="H87" s="425"/>
      <c r="I87" s="26"/>
      <c r="J87" s="23"/>
      <c r="K87" s="35"/>
      <c r="L87" s="35"/>
      <c r="M87" s="53"/>
      <c r="N87" s="35"/>
      <c r="O87" s="35"/>
      <c r="P87" s="35"/>
      <c r="Q87" s="35"/>
      <c r="R87" s="35"/>
      <c r="S87" s="35"/>
      <c r="T87" s="35"/>
      <c r="U87" s="35"/>
      <c r="V87" s="35"/>
      <c r="W87" s="35"/>
      <c r="X87" s="35"/>
      <c r="Y87" s="35"/>
      <c r="Z87" s="35"/>
      <c r="AA87" s="35"/>
      <c r="AB87" s="35"/>
      <c r="AC87" s="35"/>
      <c r="AJ87" s="35"/>
      <c r="AK87" s="35"/>
      <c r="AL87" s="35"/>
      <c r="AM87" s="23"/>
    </row>
    <row r="88" spans="1:39" s="12" customFormat="1" ht="15" customHeight="1" thickBot="1" x14ac:dyDescent="0.2">
      <c r="A88" s="26"/>
      <c r="B88" s="35"/>
      <c r="C88" s="35"/>
      <c r="D88" s="35"/>
      <c r="E88" s="48"/>
      <c r="F88" s="35"/>
      <c r="G88" s="35"/>
      <c r="H88" s="35"/>
      <c r="I88" s="26"/>
      <c r="J88" s="23"/>
      <c r="K88" s="35"/>
      <c r="L88" s="35"/>
      <c r="M88" s="35"/>
      <c r="N88" s="185"/>
      <c r="O88" s="181"/>
      <c r="P88" s="181"/>
      <c r="Q88" s="181"/>
      <c r="R88" s="181"/>
      <c r="S88" s="181"/>
      <c r="T88" s="181"/>
      <c r="U88" s="75"/>
      <c r="V88" s="35"/>
      <c r="W88" s="35"/>
      <c r="X88" s="35"/>
      <c r="Y88" s="35"/>
      <c r="Z88" s="35"/>
      <c r="AA88" s="35"/>
      <c r="AB88" s="35"/>
      <c r="AC88" s="35"/>
      <c r="AD88" s="35"/>
      <c r="AE88" s="35"/>
      <c r="AF88" s="35"/>
      <c r="AG88" s="35"/>
      <c r="AH88" s="35"/>
      <c r="AI88" s="35"/>
      <c r="AJ88" s="35"/>
      <c r="AK88" s="35"/>
      <c r="AL88" s="35"/>
      <c r="AM88" s="23"/>
    </row>
    <row r="89" spans="1:39" s="12" customFormat="1" ht="15" customHeight="1" x14ac:dyDescent="0.15">
      <c r="A89" s="26"/>
      <c r="B89" s="38" t="s">
        <v>111</v>
      </c>
      <c r="C89" s="420" t="s">
        <v>24</v>
      </c>
      <c r="D89" s="421"/>
      <c r="E89" s="421"/>
      <c r="F89" s="421"/>
      <c r="G89" s="421"/>
      <c r="H89" s="422"/>
      <c r="I89" s="26"/>
      <c r="J89" s="24" t="s">
        <v>112</v>
      </c>
      <c r="K89" s="399" t="s">
        <v>11</v>
      </c>
      <c r="L89" s="400"/>
      <c r="M89" s="400"/>
      <c r="N89" s="400"/>
      <c r="O89" s="400"/>
      <c r="P89" s="401"/>
      <c r="Q89" s="35"/>
      <c r="R89" s="38" t="s">
        <v>113</v>
      </c>
      <c r="S89" s="399" t="s">
        <v>12</v>
      </c>
      <c r="T89" s="400"/>
      <c r="U89" s="400"/>
      <c r="V89" s="400"/>
      <c r="W89" s="400"/>
      <c r="X89" s="401"/>
      <c r="Y89" s="35"/>
      <c r="Z89" s="35"/>
      <c r="AA89" s="35"/>
      <c r="AB89" s="35"/>
      <c r="AC89" s="35"/>
      <c r="AD89" s="35"/>
      <c r="AE89" s="35"/>
      <c r="AF89" s="35"/>
      <c r="AG89" s="35"/>
      <c r="AH89" s="35"/>
      <c r="AI89" s="35"/>
      <c r="AJ89" s="35"/>
      <c r="AK89" s="35"/>
      <c r="AL89" s="35"/>
      <c r="AM89" s="23"/>
    </row>
    <row r="90" spans="1:39" s="12" customFormat="1" ht="15" customHeight="1" thickBot="1" x14ac:dyDescent="0.2">
      <c r="A90" s="26"/>
      <c r="B90" s="35"/>
      <c r="C90" s="423" t="str">
        <f>TEXT(入力・分析シート!W118,"0.000000")</f>
        <v>0.537302</v>
      </c>
      <c r="D90" s="424"/>
      <c r="E90" s="424"/>
      <c r="F90" s="424"/>
      <c r="G90" s="424"/>
      <c r="H90" s="425"/>
      <c r="I90" s="26"/>
      <c r="J90" s="25" t="s">
        <v>138</v>
      </c>
      <c r="K90" s="396" t="e">
        <f>TEXT(入力・分析シート!S118/(入力・分析シート!E118+入力・分析シート!O118)*IF(入力・分析シート!$C$12="億円",0.001,IF(入力・分析シート!$C$12="千円",1000,IF(入力・分析シート!$C$12="円",1000000,1))),"0.000000")</f>
        <v>#DIV/0!</v>
      </c>
      <c r="L90" s="397"/>
      <c r="M90" s="397"/>
      <c r="N90" s="397"/>
      <c r="O90" s="397"/>
      <c r="P90" s="398"/>
      <c r="Q90" s="35"/>
      <c r="R90" s="39" t="s">
        <v>137</v>
      </c>
      <c r="S90" s="396" t="e">
        <f>TEXT(入力・分析シート!U118/(入力・分析シート!E118+入力・分析シート!O118)*IF(入力・分析シート!$C$12="億円",0.001,IF(入力・分析シート!$C$12="千円",1000,IF(入力・分析シート!$C$12="円",1000000,1))),"0.000000")</f>
        <v>#DIV/0!</v>
      </c>
      <c r="T90" s="397"/>
      <c r="U90" s="397"/>
      <c r="V90" s="397"/>
      <c r="W90" s="397"/>
      <c r="X90" s="398"/>
      <c r="Y90" s="35"/>
      <c r="Z90" s="35"/>
      <c r="AA90" s="35"/>
      <c r="AB90" s="35"/>
      <c r="AC90" s="35"/>
      <c r="AD90" s="35"/>
      <c r="AE90" s="35"/>
      <c r="AF90" s="35"/>
      <c r="AG90" s="35"/>
      <c r="AH90" s="35"/>
      <c r="AI90" s="35"/>
      <c r="AJ90" s="35"/>
      <c r="AK90" s="35"/>
      <c r="AL90" s="35"/>
      <c r="AM90" s="23"/>
    </row>
    <row r="91" spans="1:39" s="12" customFormat="1" ht="15" customHeight="1" thickBot="1" x14ac:dyDescent="0.2">
      <c r="A91" s="26"/>
      <c r="B91" s="35"/>
      <c r="C91" s="35"/>
      <c r="D91" s="35"/>
      <c r="E91" s="35"/>
      <c r="F91" s="35"/>
      <c r="G91" s="35"/>
      <c r="H91" s="35"/>
      <c r="I91" s="26"/>
      <c r="J91" s="23"/>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23"/>
    </row>
    <row r="92" spans="1:39" s="12" customFormat="1" ht="15" customHeight="1" x14ac:dyDescent="0.15">
      <c r="A92" s="26"/>
      <c r="B92" s="38" t="s">
        <v>114</v>
      </c>
      <c r="C92" s="436" t="s">
        <v>74</v>
      </c>
      <c r="D92" s="437"/>
      <c r="E92" s="437"/>
      <c r="F92" s="437"/>
      <c r="G92" s="437"/>
      <c r="H92" s="438"/>
      <c r="I92" s="26"/>
      <c r="J92" s="24" t="s">
        <v>115</v>
      </c>
      <c r="K92" s="399" t="s">
        <v>80</v>
      </c>
      <c r="L92" s="400"/>
      <c r="M92" s="400"/>
      <c r="N92" s="400"/>
      <c r="O92" s="400"/>
      <c r="P92" s="401"/>
      <c r="Q92" s="35"/>
      <c r="R92" s="38" t="s">
        <v>116</v>
      </c>
      <c r="S92" s="399" t="s">
        <v>81</v>
      </c>
      <c r="T92" s="400"/>
      <c r="U92" s="400"/>
      <c r="V92" s="400"/>
      <c r="W92" s="400"/>
      <c r="X92" s="401"/>
      <c r="Y92" s="35"/>
      <c r="Z92" s="36" t="s">
        <v>255</v>
      </c>
      <c r="AA92" s="35"/>
      <c r="AB92" s="35"/>
      <c r="AC92" s="35"/>
      <c r="AD92" s="35"/>
      <c r="AE92" s="35"/>
      <c r="AF92" s="35"/>
      <c r="AG92" s="35"/>
      <c r="AH92" s="35"/>
      <c r="AI92" s="35"/>
      <c r="AJ92" s="35"/>
      <c r="AK92" s="35"/>
      <c r="AL92" s="35"/>
      <c r="AM92" s="23"/>
    </row>
    <row r="93" spans="1:39" s="12" customFormat="1" ht="15" customHeight="1" thickBot="1" x14ac:dyDescent="0.2">
      <c r="A93" s="26"/>
      <c r="B93" s="35"/>
      <c r="C93" s="439" t="str">
        <f ca="1">TEXT(入力・分析シート!X118,"###,###,##0")&amp;" "&amp;入力・分析シート!C12</f>
        <v>0 千円</v>
      </c>
      <c r="D93" s="440"/>
      <c r="E93" s="440"/>
      <c r="F93" s="440"/>
      <c r="G93" s="440"/>
      <c r="H93" s="441"/>
      <c r="I93" s="26"/>
      <c r="J93" s="79"/>
      <c r="K93" s="396" t="str">
        <f>TEXT(入力・分析シート!S118,"###,###,##0")&amp;" 人"</f>
        <v>0 人</v>
      </c>
      <c r="L93" s="397"/>
      <c r="M93" s="397"/>
      <c r="N93" s="397"/>
      <c r="O93" s="397"/>
      <c r="P93" s="398"/>
      <c r="Q93" s="35"/>
      <c r="R93" s="35"/>
      <c r="S93" s="396" t="str">
        <f>TEXT(入力・分析シート!U118,"###,###,##0")&amp;" 人"</f>
        <v>0 人</v>
      </c>
      <c r="T93" s="397"/>
      <c r="U93" s="397"/>
      <c r="V93" s="397"/>
      <c r="W93" s="397"/>
      <c r="X93" s="398"/>
      <c r="Y93" s="35"/>
      <c r="Z93" s="35"/>
      <c r="AA93" s="35"/>
      <c r="AB93" s="35"/>
      <c r="AC93" s="35"/>
      <c r="AD93" s="35"/>
      <c r="AE93" s="35"/>
      <c r="AF93" s="35"/>
      <c r="AG93" s="35"/>
      <c r="AH93" s="35"/>
      <c r="AI93" s="35"/>
      <c r="AJ93" s="35"/>
      <c r="AK93" s="35"/>
      <c r="AL93" s="35"/>
      <c r="AM93" s="23"/>
    </row>
    <row r="94" spans="1:39" s="12" customFormat="1" ht="15" customHeight="1" x14ac:dyDescent="0.15">
      <c r="A94" s="26"/>
      <c r="B94" s="35"/>
      <c r="C94" s="35"/>
      <c r="D94" s="35"/>
      <c r="E94" s="55"/>
      <c r="F94" s="35"/>
      <c r="G94" s="35"/>
      <c r="H94" s="35"/>
      <c r="I94" s="26"/>
      <c r="J94" s="23"/>
      <c r="Y94" s="35"/>
      <c r="Z94" s="35"/>
      <c r="AA94" s="35"/>
      <c r="AB94" s="35"/>
      <c r="AC94" s="35"/>
      <c r="AD94" s="35"/>
      <c r="AE94" s="35"/>
      <c r="AF94" s="35"/>
      <c r="AG94" s="35"/>
      <c r="AH94" s="35"/>
      <c r="AI94" s="35"/>
      <c r="AJ94" s="35"/>
      <c r="AK94" s="35"/>
      <c r="AL94" s="35"/>
      <c r="AM94" s="23"/>
    </row>
    <row r="95" spans="1:39" s="12" customFormat="1" ht="15" customHeight="1" x14ac:dyDescent="0.15">
      <c r="A95" s="26"/>
      <c r="B95" s="38" t="s">
        <v>117</v>
      </c>
      <c r="C95" s="402" t="s">
        <v>82</v>
      </c>
      <c r="D95" s="403"/>
      <c r="E95" s="403"/>
      <c r="F95" s="403"/>
      <c r="G95" s="403"/>
      <c r="H95" s="404"/>
      <c r="I95" s="26"/>
      <c r="J95" s="23"/>
      <c r="K95" s="35"/>
      <c r="L95" s="35"/>
      <c r="M95" s="35"/>
      <c r="N95" s="35"/>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23"/>
    </row>
    <row r="96" spans="1:39" s="12" customFormat="1" ht="15" customHeight="1" x14ac:dyDescent="0.15">
      <c r="A96" s="26"/>
      <c r="B96" s="38" t="s">
        <v>118</v>
      </c>
      <c r="C96" s="402" t="s">
        <v>83</v>
      </c>
      <c r="D96" s="403"/>
      <c r="E96" s="403"/>
      <c r="F96" s="403"/>
      <c r="G96" s="403"/>
      <c r="H96" s="404"/>
      <c r="I96" s="26"/>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row>
    <row r="97" spans="1:39" s="12" customFormat="1" ht="15" customHeight="1" thickBot="1" x14ac:dyDescent="0.2">
      <c r="A97" s="26"/>
      <c r="B97" s="35"/>
      <c r="C97" s="35"/>
      <c r="D97" s="35"/>
      <c r="E97" s="58"/>
      <c r="F97" s="35"/>
      <c r="G97" s="35"/>
      <c r="H97" s="35"/>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row>
    <row r="98" spans="1:39" s="12" customFormat="1" ht="15" customHeight="1" x14ac:dyDescent="0.15">
      <c r="A98" s="26"/>
      <c r="B98" s="38" t="s">
        <v>119</v>
      </c>
      <c r="C98" s="420" t="s">
        <v>1</v>
      </c>
      <c r="D98" s="421"/>
      <c r="E98" s="421"/>
      <c r="F98" s="421"/>
      <c r="G98" s="421"/>
      <c r="H98" s="422"/>
      <c r="I98" s="35"/>
      <c r="J98" s="35"/>
      <c r="K98" s="35"/>
      <c r="L98" s="35"/>
      <c r="M98" s="35"/>
      <c r="N98" s="35"/>
      <c r="O98" s="36" t="s">
        <v>85</v>
      </c>
      <c r="P98" s="35"/>
      <c r="Q98" s="35"/>
      <c r="R98" s="35"/>
      <c r="S98" s="35"/>
      <c r="T98" s="35"/>
      <c r="U98" s="35"/>
      <c r="V98" s="35"/>
      <c r="W98" s="35"/>
      <c r="X98" s="35"/>
      <c r="Y98" s="35"/>
      <c r="Z98" s="35"/>
      <c r="AA98" s="35"/>
      <c r="AB98" s="35"/>
      <c r="AC98" s="35"/>
      <c r="AD98" s="35"/>
      <c r="AE98" s="35"/>
      <c r="AF98" s="35"/>
      <c r="AG98" s="35"/>
      <c r="AH98" s="35"/>
      <c r="AI98" s="35"/>
      <c r="AJ98" s="35"/>
      <c r="AK98" s="35"/>
      <c r="AL98" s="35"/>
      <c r="AM98" s="26"/>
    </row>
    <row r="99" spans="1:39" s="12" customFormat="1" ht="15" customHeight="1" thickBot="1" x14ac:dyDescent="0.2">
      <c r="A99" s="26"/>
      <c r="B99" s="39" t="s">
        <v>120</v>
      </c>
      <c r="C99" s="423" t="e">
        <f ca="1">TEXT(入力・分析シート!AB118/入力・分析シート!Z118,"0.000000")</f>
        <v>#DIV/0!</v>
      </c>
      <c r="D99" s="424"/>
      <c r="E99" s="424"/>
      <c r="F99" s="424"/>
      <c r="G99" s="424"/>
      <c r="H99" s="425"/>
      <c r="I99" s="51"/>
      <c r="J99" s="52"/>
      <c r="K99" s="52"/>
      <c r="L99" s="52"/>
      <c r="M99" s="35"/>
      <c r="N99" s="35"/>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26"/>
    </row>
    <row r="100" spans="1:39" s="12" customFormat="1" ht="15" customHeight="1" thickBot="1" x14ac:dyDescent="0.2">
      <c r="A100" s="26"/>
      <c r="B100" s="35"/>
      <c r="C100" s="35"/>
      <c r="D100" s="35"/>
      <c r="E100" s="35"/>
      <c r="F100" s="35"/>
      <c r="G100" s="35"/>
      <c r="H100" s="35"/>
      <c r="I100" s="35"/>
      <c r="J100" s="35"/>
      <c r="K100" s="35"/>
      <c r="L100" s="35"/>
      <c r="M100" s="35"/>
      <c r="N100" s="35"/>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26"/>
    </row>
    <row r="101" spans="1:39" s="12" customFormat="1" ht="15" customHeight="1" x14ac:dyDescent="0.15">
      <c r="A101" s="26"/>
      <c r="B101" s="38" t="s">
        <v>121</v>
      </c>
      <c r="C101" s="420" t="s">
        <v>84</v>
      </c>
      <c r="D101" s="421"/>
      <c r="E101" s="421"/>
      <c r="F101" s="421"/>
      <c r="G101" s="421"/>
      <c r="H101" s="422"/>
      <c r="I101" s="35"/>
      <c r="J101" s="435" t="s">
        <v>88</v>
      </c>
      <c r="K101" s="435"/>
      <c r="L101" s="435"/>
      <c r="M101" s="435"/>
      <c r="N101" s="435"/>
      <c r="O101" s="435"/>
      <c r="P101" s="35" t="s">
        <v>147</v>
      </c>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26"/>
    </row>
    <row r="102" spans="1:39" s="12" customFormat="1" ht="15" customHeight="1" thickBot="1" x14ac:dyDescent="0.2">
      <c r="A102" s="26"/>
      <c r="B102" s="35"/>
      <c r="C102" s="423" t="str">
        <f ca="1">TEXT(入力・分析シート!AB118,"###,###,##0")&amp;" "&amp;入力・分析シート!C12</f>
        <v>0 千円</v>
      </c>
      <c r="D102" s="424"/>
      <c r="E102" s="424"/>
      <c r="F102" s="424"/>
      <c r="G102" s="424"/>
      <c r="H102" s="425"/>
      <c r="I102" s="35"/>
      <c r="J102" s="435" t="str">
        <f ca="1">TEXT(入力・分析シート!Z118-入力・分析シート!AB118,"###,###,##0")&amp;" "&amp;入力・分析シート!C12</f>
        <v>0 千円</v>
      </c>
      <c r="K102" s="435"/>
      <c r="L102" s="435"/>
      <c r="M102" s="435"/>
      <c r="N102" s="435"/>
      <c r="O102" s="4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26"/>
    </row>
    <row r="103" spans="1:39" s="12" customFormat="1" ht="15" customHeight="1" thickBot="1" x14ac:dyDescent="0.2">
      <c r="A103" s="26"/>
      <c r="B103" s="35"/>
      <c r="C103" s="35"/>
      <c r="D103" s="35"/>
      <c r="E103" s="48"/>
      <c r="F103" s="35"/>
      <c r="G103" s="35"/>
      <c r="H103" s="35"/>
      <c r="I103" s="35"/>
      <c r="J103" s="35"/>
      <c r="K103" s="35"/>
      <c r="L103" s="35"/>
      <c r="M103" s="35"/>
      <c r="N103" s="35"/>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26"/>
    </row>
    <row r="104" spans="1:39" s="12" customFormat="1" ht="15" customHeight="1" x14ac:dyDescent="0.15">
      <c r="A104" s="26"/>
      <c r="B104" s="38" t="s">
        <v>122</v>
      </c>
      <c r="C104" s="420" t="s">
        <v>16</v>
      </c>
      <c r="D104" s="421"/>
      <c r="E104" s="421"/>
      <c r="F104" s="421"/>
      <c r="G104" s="421"/>
      <c r="H104" s="422"/>
      <c r="I104" s="35"/>
      <c r="J104" s="35"/>
      <c r="K104" s="36" t="s">
        <v>86</v>
      </c>
      <c r="L104" s="35"/>
      <c r="M104" s="35"/>
      <c r="N104" s="35"/>
      <c r="O104" s="35"/>
      <c r="P104" s="35"/>
      <c r="Q104" s="35"/>
      <c r="R104" s="35"/>
      <c r="S104" s="35"/>
      <c r="T104" s="35"/>
      <c r="U104" s="36" t="s">
        <v>91</v>
      </c>
      <c r="V104" s="35"/>
      <c r="W104" s="35"/>
      <c r="X104" s="35"/>
      <c r="Y104" s="35"/>
      <c r="Z104" s="35"/>
      <c r="AA104" s="35"/>
      <c r="AB104" s="35"/>
      <c r="AC104" s="35"/>
      <c r="AD104" s="35"/>
      <c r="AE104" s="35"/>
      <c r="AF104" s="35"/>
      <c r="AG104" s="35"/>
      <c r="AH104" s="35"/>
      <c r="AI104" s="35"/>
      <c r="AJ104" s="35"/>
      <c r="AK104" s="35"/>
      <c r="AL104" s="35"/>
      <c r="AM104" s="26"/>
    </row>
    <row r="105" spans="1:39" s="12" customFormat="1" ht="15" customHeight="1" thickBot="1" x14ac:dyDescent="0.2">
      <c r="A105" s="26"/>
      <c r="B105" s="39" t="s">
        <v>123</v>
      </c>
      <c r="C105" s="423" t="e">
        <f ca="1">TEXT(入力・分析シート!AC118/入力・分析シート!AB118,"0.000000")</f>
        <v>#DIV/0!</v>
      </c>
      <c r="D105" s="424"/>
      <c r="E105" s="424"/>
      <c r="F105" s="424"/>
      <c r="G105" s="424"/>
      <c r="H105" s="425"/>
      <c r="I105" s="35"/>
      <c r="J105" s="35"/>
      <c r="K105" s="36" t="s">
        <v>89</v>
      </c>
      <c r="L105" s="35"/>
      <c r="M105" s="35"/>
      <c r="N105" s="35"/>
      <c r="O105" s="35"/>
      <c r="P105" s="35"/>
      <c r="Q105" s="35"/>
      <c r="R105" s="35"/>
      <c r="S105" s="35"/>
      <c r="T105" s="35"/>
      <c r="U105" s="36" t="s">
        <v>92</v>
      </c>
      <c r="V105" s="35"/>
      <c r="W105" s="35"/>
      <c r="X105" s="35"/>
      <c r="Y105" s="35"/>
      <c r="Z105" s="35"/>
      <c r="AA105" s="35"/>
      <c r="AB105" s="35"/>
      <c r="AC105" s="35"/>
      <c r="AD105" s="35"/>
      <c r="AE105" s="35"/>
      <c r="AF105" s="35"/>
      <c r="AG105" s="35"/>
      <c r="AH105" s="35"/>
      <c r="AI105" s="35"/>
      <c r="AJ105" s="35"/>
      <c r="AK105" s="35"/>
      <c r="AL105" s="35"/>
      <c r="AM105" s="26"/>
    </row>
    <row r="106" spans="1:39" s="12" customFormat="1" ht="15" customHeight="1" thickBot="1" x14ac:dyDescent="0.2">
      <c r="A106" s="26"/>
      <c r="B106" s="35"/>
      <c r="C106" s="35"/>
      <c r="D106" s="35"/>
      <c r="E106" s="35"/>
      <c r="F106" s="35"/>
      <c r="G106" s="35"/>
      <c r="H106" s="35"/>
      <c r="I106" s="35"/>
      <c r="J106" s="35"/>
      <c r="K106" s="36" t="s">
        <v>90</v>
      </c>
      <c r="L106" s="35"/>
      <c r="M106" s="35"/>
      <c r="N106" s="35"/>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26"/>
    </row>
    <row r="107" spans="1:39" s="12" customFormat="1" ht="15" customHeight="1" x14ac:dyDescent="0.15">
      <c r="A107" s="26"/>
      <c r="B107" s="57" t="s">
        <v>124</v>
      </c>
      <c r="C107" s="411" t="s">
        <v>87</v>
      </c>
      <c r="D107" s="412"/>
      <c r="E107" s="412"/>
      <c r="F107" s="412"/>
      <c r="G107" s="412"/>
      <c r="H107" s="413"/>
      <c r="I107" s="35"/>
      <c r="J107" s="35"/>
      <c r="K107" s="35"/>
      <c r="L107" s="35"/>
      <c r="M107" s="35"/>
      <c r="N107" s="35"/>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26"/>
    </row>
    <row r="108" spans="1:39" s="12" customFormat="1" ht="7.5" customHeight="1" x14ac:dyDescent="0.15">
      <c r="A108" s="26"/>
      <c r="B108" s="35"/>
      <c r="C108" s="414" t="str">
        <f ca="1">TEXT(入力・分析シート!AC118,"###,###,##0")&amp;" "&amp;入力・分析シート!C12</f>
        <v>0 千円</v>
      </c>
      <c r="D108" s="415"/>
      <c r="E108" s="415"/>
      <c r="F108" s="415"/>
      <c r="G108" s="415"/>
      <c r="H108" s="416"/>
      <c r="I108" s="37"/>
      <c r="J108" s="37"/>
      <c r="K108" s="37"/>
      <c r="L108" s="37"/>
      <c r="M108" s="54"/>
      <c r="N108" s="184"/>
      <c r="O108" s="50"/>
      <c r="P108" s="50"/>
      <c r="Q108" s="50"/>
      <c r="R108" s="50"/>
      <c r="S108" s="50"/>
      <c r="T108" s="50"/>
      <c r="U108" s="50"/>
      <c r="V108" s="35"/>
      <c r="W108" s="35"/>
      <c r="X108" s="35"/>
      <c r="Y108" s="35"/>
      <c r="Z108" s="35"/>
      <c r="AA108" s="35"/>
      <c r="AB108" s="35"/>
      <c r="AC108" s="35"/>
      <c r="AD108" s="35"/>
      <c r="AE108" s="35"/>
      <c r="AF108" s="35"/>
      <c r="AG108" s="35"/>
      <c r="AH108" s="35"/>
      <c r="AI108" s="35"/>
      <c r="AJ108" s="35"/>
      <c r="AK108" s="35"/>
      <c r="AL108" s="35"/>
      <c r="AM108" s="26"/>
    </row>
    <row r="109" spans="1:39" s="12" customFormat="1" ht="7.5" customHeight="1" thickBot="1" x14ac:dyDescent="0.2">
      <c r="A109" s="26"/>
      <c r="B109" s="35"/>
      <c r="C109" s="417"/>
      <c r="D109" s="418"/>
      <c r="E109" s="418"/>
      <c r="F109" s="418"/>
      <c r="G109" s="418"/>
      <c r="H109" s="419"/>
      <c r="I109" s="49"/>
      <c r="J109" s="49"/>
      <c r="K109" s="49"/>
      <c r="L109" s="49"/>
      <c r="M109" s="49"/>
      <c r="N109" s="186"/>
      <c r="O109" s="49"/>
      <c r="P109" s="49"/>
      <c r="Q109" s="49"/>
      <c r="R109" s="49"/>
      <c r="S109" s="49"/>
      <c r="T109" s="49"/>
      <c r="U109" s="183"/>
      <c r="V109" s="35"/>
      <c r="W109" s="35"/>
      <c r="X109" s="35"/>
      <c r="Y109" s="35"/>
      <c r="Z109" s="35"/>
      <c r="AA109" s="35"/>
      <c r="AB109" s="35"/>
      <c r="AC109" s="35"/>
      <c r="AD109" s="35"/>
      <c r="AE109" s="35"/>
      <c r="AF109" s="35"/>
      <c r="AG109" s="35"/>
      <c r="AH109" s="35"/>
      <c r="AI109" s="35"/>
      <c r="AJ109" s="35"/>
      <c r="AK109" s="35"/>
      <c r="AL109" s="35"/>
      <c r="AM109" s="26"/>
    </row>
    <row r="110" spans="1:39" s="12" customFormat="1" ht="15" customHeight="1" x14ac:dyDescent="0.15">
      <c r="A110" s="26"/>
      <c r="B110" s="35"/>
      <c r="C110" s="35"/>
      <c r="D110" s="35"/>
      <c r="E110" s="35"/>
      <c r="F110" s="59"/>
      <c r="G110" s="35"/>
      <c r="H110" s="35"/>
      <c r="I110" s="35"/>
      <c r="J110" s="57" t="s">
        <v>125</v>
      </c>
      <c r="K110" s="442" t="s">
        <v>58</v>
      </c>
      <c r="L110" s="443"/>
      <c r="M110" s="443"/>
      <c r="N110" s="443"/>
      <c r="O110" s="443"/>
      <c r="P110" s="444"/>
      <c r="Q110" s="35"/>
      <c r="R110" s="38" t="s">
        <v>98</v>
      </c>
      <c r="S110" s="408" t="s">
        <v>60</v>
      </c>
      <c r="T110" s="409"/>
      <c r="U110" s="409"/>
      <c r="V110" s="409"/>
      <c r="W110" s="409"/>
      <c r="X110" s="410"/>
      <c r="Y110" s="35"/>
      <c r="Z110" s="35"/>
      <c r="AA110" s="35"/>
      <c r="AB110" s="35"/>
      <c r="AC110" s="35"/>
      <c r="AD110" s="35"/>
      <c r="AE110" s="35"/>
      <c r="AF110" s="35"/>
      <c r="AG110" s="503" t="s">
        <v>146</v>
      </c>
      <c r="AH110" s="503"/>
      <c r="AI110" s="503"/>
      <c r="AJ110" s="503"/>
      <c r="AK110" s="503"/>
      <c r="AL110" s="503"/>
      <c r="AM110" s="26"/>
    </row>
    <row r="111" spans="1:39" s="12" customFormat="1" ht="15" customHeight="1" thickBot="1" x14ac:dyDescent="0.2">
      <c r="A111" s="26"/>
      <c r="B111" s="35"/>
      <c r="C111" s="35"/>
      <c r="D111" s="35"/>
      <c r="E111" s="35"/>
      <c r="F111" s="59"/>
      <c r="G111" s="35"/>
      <c r="H111" s="35"/>
      <c r="I111" s="35"/>
      <c r="J111" s="39" t="s">
        <v>139</v>
      </c>
      <c r="K111" s="432" t="e">
        <f ca="1">TEXT(入力・分析シート!AD118/入力・分析シート!AC118,"0.000000")</f>
        <v>#DIV/0!</v>
      </c>
      <c r="L111" s="433"/>
      <c r="M111" s="433"/>
      <c r="N111" s="433"/>
      <c r="O111" s="433"/>
      <c r="P111" s="434"/>
      <c r="Q111" s="35"/>
      <c r="R111" s="39" t="s">
        <v>140</v>
      </c>
      <c r="S111" s="426" t="e">
        <f ca="1">TEXT(入力・分析シート!AE118/入力・分析シート!AC118,"0.000000")</f>
        <v>#DIV/0!</v>
      </c>
      <c r="T111" s="427"/>
      <c r="U111" s="427"/>
      <c r="V111" s="427"/>
      <c r="W111" s="427"/>
      <c r="X111" s="428"/>
      <c r="Y111" s="35"/>
      <c r="Z111" s="35"/>
      <c r="AA111" s="35"/>
      <c r="AB111" s="35"/>
      <c r="AC111" s="35"/>
      <c r="AD111" s="35"/>
      <c r="AE111" s="35"/>
      <c r="AF111" s="35"/>
      <c r="AG111" s="35"/>
      <c r="AH111" s="35"/>
      <c r="AI111" s="35"/>
      <c r="AJ111" s="35"/>
      <c r="AK111" s="35"/>
      <c r="AL111" s="35"/>
      <c r="AM111" s="26"/>
    </row>
    <row r="112" spans="1:39" s="12" customFormat="1" ht="15" customHeight="1" thickBot="1" x14ac:dyDescent="0.2">
      <c r="A112" s="26"/>
      <c r="B112" s="35"/>
      <c r="C112" s="35"/>
      <c r="D112" s="35"/>
      <c r="E112" s="35"/>
      <c r="F112" s="59"/>
      <c r="G112" s="35"/>
      <c r="H112" s="35"/>
      <c r="I112" s="35"/>
      <c r="J112" s="35"/>
      <c r="K112" s="35"/>
      <c r="L112" s="35"/>
      <c r="M112" s="35"/>
      <c r="N112" s="35"/>
      <c r="O112" s="35"/>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26"/>
    </row>
    <row r="113" spans="1:39" s="12" customFormat="1" ht="15" customHeight="1" x14ac:dyDescent="0.15">
      <c r="A113" s="26"/>
      <c r="B113" s="35"/>
      <c r="C113" s="35"/>
      <c r="D113" s="35"/>
      <c r="E113" s="35"/>
      <c r="F113" s="59"/>
      <c r="G113" s="35"/>
      <c r="H113" s="35"/>
      <c r="I113" s="35"/>
      <c r="J113" s="57" t="s">
        <v>126</v>
      </c>
      <c r="K113" s="405" t="s">
        <v>59</v>
      </c>
      <c r="L113" s="406"/>
      <c r="M113" s="406"/>
      <c r="N113" s="406"/>
      <c r="O113" s="406"/>
      <c r="P113" s="407"/>
      <c r="Q113" s="35"/>
      <c r="R113" s="57" t="s">
        <v>127</v>
      </c>
      <c r="S113" s="408" t="s">
        <v>62</v>
      </c>
      <c r="T113" s="409"/>
      <c r="U113" s="409"/>
      <c r="V113" s="409"/>
      <c r="W113" s="409"/>
      <c r="X113" s="410"/>
      <c r="Y113" s="35"/>
      <c r="Z113" s="36" t="s">
        <v>256</v>
      </c>
      <c r="AA113" s="35"/>
      <c r="AB113" s="35"/>
      <c r="AC113" s="35"/>
      <c r="AD113" s="35"/>
      <c r="AE113" s="35"/>
      <c r="AF113" s="35"/>
      <c r="AG113" s="35"/>
      <c r="AH113" s="35"/>
      <c r="AI113" s="35"/>
      <c r="AJ113" s="35"/>
      <c r="AK113" s="35"/>
      <c r="AL113" s="35"/>
      <c r="AM113" s="26"/>
    </row>
    <row r="114" spans="1:39" s="12" customFormat="1" ht="15" customHeight="1" thickBot="1" x14ac:dyDescent="0.2">
      <c r="A114" s="26"/>
      <c r="B114" s="35"/>
      <c r="C114" s="35"/>
      <c r="D114" s="35"/>
      <c r="E114" s="35"/>
      <c r="F114" s="59"/>
      <c r="G114" s="35"/>
      <c r="H114" s="35"/>
      <c r="I114" s="35"/>
      <c r="J114" s="35"/>
      <c r="K114" s="429" t="str">
        <f ca="1">TEXT(入力・分析シート!AD118,"###,###,##0")&amp;" "&amp;入力・分析シート!C12</f>
        <v>0 千円</v>
      </c>
      <c r="L114" s="430"/>
      <c r="M114" s="430"/>
      <c r="N114" s="430"/>
      <c r="O114" s="430"/>
      <c r="P114" s="431"/>
      <c r="Q114" s="35"/>
      <c r="R114" s="35"/>
      <c r="S114" s="426" t="str">
        <f ca="1">TEXT(入力・分析シート!AE118,"###,###,##0")&amp;" "&amp;入力・分析シート!C12</f>
        <v>0 千円</v>
      </c>
      <c r="T114" s="427"/>
      <c r="U114" s="427"/>
      <c r="V114" s="427"/>
      <c r="W114" s="427"/>
      <c r="X114" s="428"/>
      <c r="Y114" s="35"/>
      <c r="Z114" s="35"/>
      <c r="AA114" s="35"/>
      <c r="AB114" s="35"/>
      <c r="AC114" s="35"/>
      <c r="AD114" s="35"/>
      <c r="AE114" s="35"/>
      <c r="AF114" s="35"/>
      <c r="AG114" s="35"/>
      <c r="AH114" s="35"/>
      <c r="AI114" s="35"/>
      <c r="AJ114" s="35"/>
      <c r="AK114" s="35"/>
      <c r="AL114" s="35"/>
      <c r="AM114" s="26"/>
    </row>
    <row r="115" spans="1:39" s="12" customFormat="1" ht="15" customHeight="1" x14ac:dyDescent="0.15">
      <c r="A115" s="26"/>
      <c r="B115" s="35"/>
      <c r="C115" s="35"/>
      <c r="D115" s="35"/>
      <c r="E115" s="35"/>
      <c r="F115" s="60"/>
      <c r="G115" s="61"/>
      <c r="H115" s="61"/>
      <c r="I115" s="61"/>
      <c r="J115" s="61"/>
      <c r="K115" s="61"/>
      <c r="L115" s="61"/>
      <c r="M115" s="61"/>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26"/>
    </row>
    <row r="116" spans="1:39" s="12" customFormat="1" ht="7.5" customHeight="1" x14ac:dyDescent="0.15">
      <c r="A116" s="26"/>
      <c r="B116" s="35"/>
      <c r="C116" s="35"/>
      <c r="D116" s="35"/>
      <c r="E116" s="35"/>
      <c r="F116" s="35"/>
      <c r="G116" s="35"/>
      <c r="H116" s="35"/>
      <c r="I116" s="35"/>
      <c r="J116" s="35"/>
      <c r="K116" s="35"/>
      <c r="L116" s="35"/>
      <c r="M116" s="35"/>
      <c r="N116" s="184"/>
      <c r="O116" s="50"/>
      <c r="P116" s="50"/>
      <c r="Q116" s="50"/>
      <c r="R116" s="50"/>
      <c r="S116" s="50"/>
      <c r="T116" s="50"/>
      <c r="U116" s="50"/>
      <c r="V116" s="35"/>
      <c r="W116" s="35"/>
      <c r="X116" s="35"/>
      <c r="Y116" s="35"/>
      <c r="Z116" s="35"/>
      <c r="AA116" s="35"/>
      <c r="AB116" s="35"/>
      <c r="AC116" s="35"/>
      <c r="AD116" s="35"/>
      <c r="AE116" s="35"/>
      <c r="AF116" s="35"/>
      <c r="AG116" s="35"/>
      <c r="AH116" s="35"/>
      <c r="AI116" s="35"/>
      <c r="AJ116" s="35"/>
      <c r="AK116" s="35"/>
      <c r="AL116" s="35"/>
      <c r="AM116" s="26"/>
    </row>
    <row r="117" spans="1:39" s="12" customFormat="1" ht="7.5" customHeight="1" thickBot="1" x14ac:dyDescent="0.2">
      <c r="A117" s="26"/>
      <c r="B117" s="35"/>
      <c r="C117" s="35"/>
      <c r="D117" s="35"/>
      <c r="E117" s="35"/>
      <c r="F117" s="35"/>
      <c r="G117" s="35"/>
      <c r="H117" s="35"/>
      <c r="I117" s="35"/>
      <c r="J117" s="35"/>
      <c r="K117" s="35"/>
      <c r="L117" s="35"/>
      <c r="M117" s="35"/>
      <c r="N117" s="180"/>
      <c r="O117" s="181"/>
      <c r="P117" s="181"/>
      <c r="Q117" s="181"/>
      <c r="R117" s="181"/>
      <c r="S117" s="181"/>
      <c r="T117" s="181"/>
      <c r="U117" s="75"/>
      <c r="V117" s="35"/>
      <c r="W117" s="35"/>
      <c r="X117" s="35"/>
      <c r="Y117" s="35"/>
      <c r="Z117" s="35"/>
      <c r="AA117" s="35"/>
      <c r="AB117" s="35"/>
      <c r="AC117" s="35"/>
      <c r="AD117" s="35"/>
      <c r="AE117" s="35"/>
      <c r="AF117" s="35"/>
      <c r="AG117" s="35"/>
      <c r="AH117" s="35"/>
      <c r="AI117" s="35"/>
      <c r="AJ117" s="35"/>
      <c r="AK117" s="35"/>
      <c r="AL117" s="35"/>
      <c r="AM117" s="26"/>
    </row>
    <row r="118" spans="1:39" s="12" customFormat="1" ht="15" customHeight="1" x14ac:dyDescent="0.15">
      <c r="A118" s="26"/>
      <c r="B118" s="35"/>
      <c r="C118" s="35"/>
      <c r="D118" s="35"/>
      <c r="E118" s="35"/>
      <c r="F118" s="35"/>
      <c r="G118" s="35"/>
      <c r="H118" s="35"/>
      <c r="I118" s="35"/>
      <c r="J118" s="38" t="s">
        <v>128</v>
      </c>
      <c r="K118" s="399" t="s">
        <v>11</v>
      </c>
      <c r="L118" s="400"/>
      <c r="M118" s="400"/>
      <c r="N118" s="400"/>
      <c r="O118" s="400"/>
      <c r="P118" s="401"/>
      <c r="Q118" s="35"/>
      <c r="R118" s="38" t="s">
        <v>113</v>
      </c>
      <c r="S118" s="399" t="s">
        <v>12</v>
      </c>
      <c r="T118" s="400"/>
      <c r="U118" s="400"/>
      <c r="V118" s="400"/>
      <c r="W118" s="400"/>
      <c r="X118" s="401"/>
      <c r="Y118" s="35"/>
      <c r="Z118" s="35"/>
      <c r="AA118" s="35"/>
      <c r="AB118" s="35"/>
      <c r="AC118" s="35"/>
      <c r="AD118" s="35"/>
      <c r="AE118" s="35"/>
      <c r="AF118" s="35"/>
      <c r="AG118" s="35"/>
      <c r="AH118" s="35"/>
      <c r="AI118" s="35"/>
      <c r="AJ118" s="35"/>
      <c r="AK118" s="35"/>
      <c r="AL118" s="35"/>
      <c r="AM118" s="26"/>
    </row>
    <row r="119" spans="1:39" s="12" customFormat="1" ht="15" customHeight="1" thickBot="1" x14ac:dyDescent="0.2">
      <c r="A119" s="26"/>
      <c r="B119" s="35"/>
      <c r="C119" s="35"/>
      <c r="D119" s="35"/>
      <c r="E119" s="35"/>
      <c r="F119" s="35"/>
      <c r="G119" s="35"/>
      <c r="H119" s="35"/>
      <c r="I119" s="35"/>
      <c r="J119" s="39" t="s">
        <v>142</v>
      </c>
      <c r="K119" s="396" t="e">
        <f ca="1">TEXT(入力・分析シート!AF118/入力・分析シート!AC118*IF(入力・分析シート!$C$12="億円",0.001,IF(入力・分析シート!$C$12="千円",1000,IF(入力・分析シート!$C$12="円",1000000,1))),"0.000000")</f>
        <v>#DIV/0!</v>
      </c>
      <c r="L119" s="397"/>
      <c r="M119" s="397"/>
      <c r="N119" s="397"/>
      <c r="O119" s="397"/>
      <c r="P119" s="398"/>
      <c r="Q119" s="35"/>
      <c r="R119" s="39" t="s">
        <v>141</v>
      </c>
      <c r="S119" s="396" t="e">
        <f ca="1">TEXT(入力・分析シート!AG118/入力・分析シート!AC118*IF(入力・分析シート!$C$12="億円",0.001,IF(入力・分析シート!$C$12="千円",1000,IF(入力・分析シート!$C$12="円",1000000,1))),"0.000000")</f>
        <v>#DIV/0!</v>
      </c>
      <c r="T119" s="397"/>
      <c r="U119" s="397"/>
      <c r="V119" s="397"/>
      <c r="W119" s="397"/>
      <c r="X119" s="398"/>
      <c r="Y119" s="35"/>
      <c r="Z119" s="35"/>
      <c r="AA119" s="35"/>
      <c r="AB119" s="35"/>
      <c r="AC119" s="35"/>
      <c r="AD119" s="35"/>
      <c r="AE119" s="35"/>
      <c r="AF119" s="35"/>
      <c r="AG119" s="35"/>
      <c r="AH119" s="35"/>
      <c r="AI119" s="35"/>
      <c r="AJ119" s="35"/>
      <c r="AK119" s="35"/>
      <c r="AL119" s="35"/>
      <c r="AM119" s="26"/>
    </row>
    <row r="120" spans="1:39" s="12" customFormat="1" ht="15" customHeight="1" thickBot="1" x14ac:dyDescent="0.2">
      <c r="A120" s="26"/>
      <c r="B120" s="35"/>
      <c r="C120" s="35"/>
      <c r="D120" s="35"/>
      <c r="E120" s="35"/>
      <c r="F120" s="35"/>
      <c r="G120" s="35"/>
      <c r="H120" s="35"/>
      <c r="I120" s="35"/>
      <c r="J120" s="35"/>
      <c r="K120" s="35"/>
      <c r="L120" s="35"/>
      <c r="M120" s="35"/>
      <c r="N120" s="35"/>
      <c r="O120" s="35"/>
      <c r="P120" s="35"/>
      <c r="Q120" s="35"/>
      <c r="R120" s="35"/>
      <c r="S120" s="35"/>
      <c r="T120" s="35"/>
      <c r="U120" s="35"/>
      <c r="V120" s="35"/>
      <c r="W120" s="35"/>
      <c r="X120" s="35"/>
      <c r="Y120" s="35"/>
      <c r="Z120" s="35"/>
      <c r="AA120" s="35"/>
      <c r="AB120" s="35"/>
      <c r="AC120" s="35"/>
      <c r="AD120" s="35"/>
      <c r="AE120" s="35"/>
      <c r="AF120" s="35"/>
      <c r="AG120" s="35"/>
      <c r="AH120" s="35"/>
      <c r="AI120" s="35"/>
      <c r="AJ120" s="35"/>
      <c r="AK120" s="35"/>
      <c r="AL120" s="35"/>
      <c r="AM120" s="26"/>
    </row>
    <row r="121" spans="1:39" s="12" customFormat="1" ht="15" customHeight="1" x14ac:dyDescent="0.15">
      <c r="A121" s="26"/>
      <c r="B121" s="35"/>
      <c r="C121" s="35"/>
      <c r="D121" s="35"/>
      <c r="E121" s="35"/>
      <c r="F121" s="35"/>
      <c r="G121" s="35"/>
      <c r="H121" s="35"/>
      <c r="I121" s="35"/>
      <c r="J121" s="57" t="s">
        <v>129</v>
      </c>
      <c r="K121" s="399" t="s">
        <v>80</v>
      </c>
      <c r="L121" s="400"/>
      <c r="M121" s="400"/>
      <c r="N121" s="400"/>
      <c r="O121" s="400"/>
      <c r="P121" s="401"/>
      <c r="Q121" s="35"/>
      <c r="R121" s="57" t="s">
        <v>130</v>
      </c>
      <c r="S121" s="399" t="s">
        <v>81</v>
      </c>
      <c r="T121" s="400"/>
      <c r="U121" s="400"/>
      <c r="V121" s="400"/>
      <c r="W121" s="400"/>
      <c r="X121" s="401"/>
      <c r="Y121" s="35"/>
      <c r="Z121" s="36" t="s">
        <v>257</v>
      </c>
      <c r="AA121" s="35"/>
      <c r="AB121" s="35"/>
      <c r="AC121" s="35"/>
      <c r="AD121" s="35"/>
      <c r="AE121" s="35"/>
      <c r="AF121" s="35"/>
      <c r="AG121" s="35"/>
      <c r="AH121" s="35"/>
      <c r="AI121" s="35"/>
      <c r="AJ121" s="35"/>
      <c r="AK121" s="35"/>
      <c r="AL121" s="35"/>
      <c r="AM121" s="26"/>
    </row>
    <row r="122" spans="1:39" s="12" customFormat="1" ht="15" customHeight="1" thickBot="1" x14ac:dyDescent="0.2">
      <c r="A122" s="26"/>
      <c r="B122" s="35"/>
      <c r="C122" s="35"/>
      <c r="D122" s="35"/>
      <c r="E122" s="35"/>
      <c r="F122" s="35"/>
      <c r="G122" s="35"/>
      <c r="H122" s="35"/>
      <c r="I122" s="35"/>
      <c r="J122" s="35"/>
      <c r="K122" s="396" t="str">
        <f ca="1">TEXT(入力・分析シート!AF118,"###,###,##0")&amp;" 人"</f>
        <v>0 人</v>
      </c>
      <c r="L122" s="397"/>
      <c r="M122" s="397"/>
      <c r="N122" s="397"/>
      <c r="O122" s="397"/>
      <c r="P122" s="398"/>
      <c r="Q122" s="35"/>
      <c r="R122" s="35"/>
      <c r="S122" s="396" t="str">
        <f ca="1">TEXT(入力・分析シート!AG118,"###,###,##0")&amp;" 人"</f>
        <v>0 人</v>
      </c>
      <c r="T122" s="397"/>
      <c r="U122" s="397"/>
      <c r="V122" s="397"/>
      <c r="W122" s="397"/>
      <c r="X122" s="398"/>
      <c r="Y122" s="35"/>
      <c r="Z122" s="35"/>
      <c r="AA122" s="35"/>
      <c r="AB122" s="35"/>
      <c r="AC122" s="35"/>
      <c r="AD122" s="35"/>
      <c r="AE122" s="35"/>
      <c r="AF122" s="35"/>
      <c r="AG122" s="35"/>
      <c r="AH122" s="35"/>
      <c r="AI122" s="35"/>
      <c r="AJ122" s="35"/>
      <c r="AK122" s="35"/>
      <c r="AL122" s="35"/>
      <c r="AM122" s="26"/>
    </row>
    <row r="123" spans="1:39" s="12" customFormat="1" ht="15" customHeight="1" x14ac:dyDescent="0.15">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row>
    <row r="124" spans="1:39" s="66" customFormat="1" ht="18.75" customHeight="1" x14ac:dyDescent="0.15">
      <c r="A124" s="64" t="s">
        <v>151</v>
      </c>
      <c r="C124" s="65" t="s">
        <v>160</v>
      </c>
    </row>
    <row r="125" spans="1:39" s="66" customFormat="1" ht="18.75" customHeight="1" x14ac:dyDescent="0.15"/>
    <row r="126" spans="1:39" s="66" customFormat="1" ht="18.75" customHeight="1" x14ac:dyDescent="0.15">
      <c r="B126" s="66" t="s">
        <v>161</v>
      </c>
    </row>
    <row r="127" spans="1:39" s="66" customFormat="1" ht="18.75" customHeight="1" x14ac:dyDescent="0.15">
      <c r="C127" s="66" t="s">
        <v>446</v>
      </c>
    </row>
    <row r="128" spans="1:39" s="66" customFormat="1" ht="18.75" customHeight="1" x14ac:dyDescent="0.15">
      <c r="B128" s="66" t="s">
        <v>447</v>
      </c>
    </row>
    <row r="129" spans="2:3" s="66" customFormat="1" ht="18.75" customHeight="1" x14ac:dyDescent="0.15">
      <c r="B129" s="66" t="s">
        <v>448</v>
      </c>
    </row>
    <row r="130" spans="2:3" s="66" customFormat="1" ht="18.75" customHeight="1" x14ac:dyDescent="0.15"/>
    <row r="131" spans="2:3" s="66" customFormat="1" ht="18.75" customHeight="1" x14ac:dyDescent="0.15">
      <c r="B131" s="66" t="s">
        <v>171</v>
      </c>
    </row>
    <row r="132" spans="2:3" s="66" customFormat="1" ht="18.75" customHeight="1" x14ac:dyDescent="0.15">
      <c r="C132" s="66" t="s">
        <v>298</v>
      </c>
    </row>
    <row r="133" spans="2:3" s="66" customFormat="1" ht="18.75" customHeight="1" x14ac:dyDescent="0.15"/>
    <row r="134" spans="2:3" s="66" customFormat="1" ht="18.75" customHeight="1" x14ac:dyDescent="0.15">
      <c r="B134" s="66" t="s">
        <v>162</v>
      </c>
    </row>
    <row r="135" spans="2:3" s="66" customFormat="1" ht="18.75" customHeight="1" x14ac:dyDescent="0.15">
      <c r="C135" s="66" t="s">
        <v>449</v>
      </c>
    </row>
    <row r="136" spans="2:3" s="66" customFormat="1" ht="18.75" customHeight="1" x14ac:dyDescent="0.15">
      <c r="B136" s="66" t="s">
        <v>450</v>
      </c>
    </row>
    <row r="137" spans="2:3" s="66" customFormat="1" ht="18.75" customHeight="1" x14ac:dyDescent="0.15"/>
    <row r="138" spans="2:3" s="66" customFormat="1" ht="18.75" customHeight="1" x14ac:dyDescent="0.15">
      <c r="B138" s="66" t="s">
        <v>163</v>
      </c>
    </row>
    <row r="139" spans="2:3" s="66" customFormat="1" ht="18.75" customHeight="1" x14ac:dyDescent="0.15">
      <c r="C139" s="66" t="s">
        <v>299</v>
      </c>
    </row>
    <row r="140" spans="2:3" s="66" customFormat="1" ht="18.75" customHeight="1" x14ac:dyDescent="0.15"/>
    <row r="141" spans="2:3" s="66" customFormat="1" ht="18.75" customHeight="1" x14ac:dyDescent="0.15">
      <c r="B141" s="66" t="s">
        <v>164</v>
      </c>
    </row>
    <row r="142" spans="2:3" s="66" customFormat="1" ht="18.75" customHeight="1" x14ac:dyDescent="0.15">
      <c r="C142" s="66" t="s">
        <v>451</v>
      </c>
    </row>
    <row r="143" spans="2:3" s="66" customFormat="1" ht="18.75" customHeight="1" x14ac:dyDescent="0.15">
      <c r="B143" s="66" t="s">
        <v>452</v>
      </c>
    </row>
    <row r="144" spans="2:3" s="66" customFormat="1" ht="18.75" customHeight="1" x14ac:dyDescent="0.15">
      <c r="B144" s="66" t="s">
        <v>453</v>
      </c>
    </row>
    <row r="145" spans="2:3" s="66" customFormat="1" ht="18.75" customHeight="1" x14ac:dyDescent="0.15">
      <c r="B145" s="66" t="s">
        <v>454</v>
      </c>
    </row>
    <row r="146" spans="2:3" s="66" customFormat="1" ht="18.75" customHeight="1" x14ac:dyDescent="0.15"/>
    <row r="147" spans="2:3" s="66" customFormat="1" ht="18.75" customHeight="1" x14ac:dyDescent="0.15">
      <c r="B147" s="66" t="s">
        <v>165</v>
      </c>
    </row>
    <row r="148" spans="2:3" s="66" customFormat="1" ht="18.75" customHeight="1" x14ac:dyDescent="0.15">
      <c r="C148" s="66" t="s">
        <v>300</v>
      </c>
    </row>
    <row r="149" spans="2:3" s="66" customFormat="1" ht="18.75" customHeight="1" x14ac:dyDescent="0.15"/>
    <row r="150" spans="2:3" s="66" customFormat="1" ht="18.75" customHeight="1" x14ac:dyDescent="0.15">
      <c r="B150" s="66" t="s">
        <v>167</v>
      </c>
    </row>
    <row r="151" spans="2:3" s="66" customFormat="1" ht="18.75" customHeight="1" x14ac:dyDescent="0.15">
      <c r="C151" s="66" t="s">
        <v>455</v>
      </c>
    </row>
    <row r="152" spans="2:3" s="66" customFormat="1" ht="18.75" customHeight="1" x14ac:dyDescent="0.15">
      <c r="B152" s="66" t="s">
        <v>456</v>
      </c>
    </row>
    <row r="153" spans="2:3" s="66" customFormat="1" ht="18.75" customHeight="1" x14ac:dyDescent="0.15">
      <c r="B153" s="66" t="s">
        <v>457</v>
      </c>
    </row>
    <row r="154" spans="2:3" s="66" customFormat="1" ht="18.75" customHeight="1" x14ac:dyDescent="0.15">
      <c r="B154" s="66" t="s">
        <v>458</v>
      </c>
    </row>
    <row r="155" spans="2:3" s="66" customFormat="1" ht="18.75" customHeight="1" x14ac:dyDescent="0.15"/>
    <row r="156" spans="2:3" s="66" customFormat="1" ht="18.75" customHeight="1" x14ac:dyDescent="0.15">
      <c r="B156" s="66" t="s">
        <v>168</v>
      </c>
    </row>
    <row r="157" spans="2:3" s="66" customFormat="1" ht="18.75" customHeight="1" x14ac:dyDescent="0.15">
      <c r="C157" s="66" t="s">
        <v>459</v>
      </c>
    </row>
    <row r="158" spans="2:3" s="66" customFormat="1" ht="18.75" customHeight="1" x14ac:dyDescent="0.15">
      <c r="B158" s="66" t="s">
        <v>460</v>
      </c>
    </row>
    <row r="159" spans="2:3" s="66" customFormat="1" ht="18.75" customHeight="1" x14ac:dyDescent="0.15"/>
    <row r="160" spans="2:3" s="66" customFormat="1" ht="18.75" customHeight="1" x14ac:dyDescent="0.15">
      <c r="B160" s="66" t="s">
        <v>169</v>
      </c>
    </row>
    <row r="161" spans="2:3" s="66" customFormat="1" ht="18.75" customHeight="1" x14ac:dyDescent="0.15">
      <c r="C161" s="66" t="s">
        <v>170</v>
      </c>
    </row>
    <row r="162" spans="2:3" s="66" customFormat="1" ht="18.75" customHeight="1" x14ac:dyDescent="0.15"/>
    <row r="163" spans="2:3" s="66" customFormat="1" ht="18.75" customHeight="1" x14ac:dyDescent="0.15">
      <c r="B163" s="66" t="s">
        <v>172</v>
      </c>
    </row>
    <row r="164" spans="2:3" s="66" customFormat="1" ht="18.75" customHeight="1" x14ac:dyDescent="0.15">
      <c r="C164" s="66" t="s">
        <v>301</v>
      </c>
    </row>
    <row r="165" spans="2:3" s="66" customFormat="1" ht="18.75" customHeight="1" x14ac:dyDescent="0.15"/>
    <row r="166" spans="2:3" s="66" customFormat="1" ht="18.75" customHeight="1" x14ac:dyDescent="0.15">
      <c r="B166" s="66" t="s">
        <v>173</v>
      </c>
    </row>
    <row r="167" spans="2:3" s="66" customFormat="1" ht="18.75" customHeight="1" x14ac:dyDescent="0.15">
      <c r="C167" s="66" t="s">
        <v>461</v>
      </c>
    </row>
    <row r="168" spans="2:3" s="66" customFormat="1" ht="18.75" customHeight="1" x14ac:dyDescent="0.15">
      <c r="B168" s="66" t="s">
        <v>462</v>
      </c>
    </row>
    <row r="169" spans="2:3" s="66" customFormat="1" ht="18.75" customHeight="1" x14ac:dyDescent="0.15"/>
    <row r="170" spans="2:3" s="66" customFormat="1" ht="18.75" customHeight="1" x14ac:dyDescent="0.15">
      <c r="B170" s="66" t="s">
        <v>174</v>
      </c>
    </row>
    <row r="171" spans="2:3" s="66" customFormat="1" ht="18.75" customHeight="1" x14ac:dyDescent="0.15">
      <c r="C171" s="66" t="s">
        <v>463</v>
      </c>
    </row>
    <row r="172" spans="2:3" s="66" customFormat="1" ht="18.75" customHeight="1" x14ac:dyDescent="0.15">
      <c r="B172" s="66" t="s">
        <v>464</v>
      </c>
    </row>
    <row r="173" spans="2:3" s="66" customFormat="1" ht="18.75" customHeight="1" x14ac:dyDescent="0.15">
      <c r="B173" s="66" t="s">
        <v>465</v>
      </c>
    </row>
    <row r="174" spans="2:3" s="66" customFormat="1" ht="18.75" customHeight="1" x14ac:dyDescent="0.15"/>
    <row r="175" spans="2:3" s="66" customFormat="1" ht="18.75" customHeight="1" x14ac:dyDescent="0.15">
      <c r="B175" s="66" t="s">
        <v>186</v>
      </c>
    </row>
    <row r="176" spans="2:3" s="66" customFormat="1" ht="18.75" customHeight="1" x14ac:dyDescent="0.15">
      <c r="C176" s="66" t="s">
        <v>302</v>
      </c>
    </row>
    <row r="177" spans="2:3" s="66" customFormat="1" ht="18.75" customHeight="1" x14ac:dyDescent="0.15">
      <c r="B177" s="66" t="s">
        <v>303</v>
      </c>
    </row>
    <row r="178" spans="2:3" s="66" customFormat="1" ht="18.75" customHeight="1" x14ac:dyDescent="0.15"/>
    <row r="179" spans="2:3" s="66" customFormat="1" ht="18.75" customHeight="1" x14ac:dyDescent="0.15">
      <c r="B179" s="66" t="s">
        <v>187</v>
      </c>
    </row>
    <row r="180" spans="2:3" s="66" customFormat="1" ht="18.75" customHeight="1" x14ac:dyDescent="0.15">
      <c r="C180" s="66" t="s">
        <v>306</v>
      </c>
    </row>
    <row r="181" spans="2:3" s="66" customFormat="1" ht="18.75" customHeight="1" x14ac:dyDescent="0.15">
      <c r="B181" s="66" t="s">
        <v>307</v>
      </c>
    </row>
    <row r="182" spans="2:3" s="66" customFormat="1" ht="18.75" customHeight="1" x14ac:dyDescent="0.15"/>
    <row r="183" spans="2:3" s="66" customFormat="1" ht="18.75" customHeight="1" x14ac:dyDescent="0.15">
      <c r="B183" s="66" t="s">
        <v>188</v>
      </c>
    </row>
    <row r="184" spans="2:3" s="66" customFormat="1" ht="18.75" customHeight="1" x14ac:dyDescent="0.15">
      <c r="C184" s="66" t="s">
        <v>304</v>
      </c>
    </row>
    <row r="185" spans="2:3" s="66" customFormat="1" ht="18.75" customHeight="1" x14ac:dyDescent="0.15">
      <c r="B185" s="66" t="s">
        <v>305</v>
      </c>
    </row>
    <row r="186" spans="2:3" s="66" customFormat="1" ht="18.75" customHeight="1" x14ac:dyDescent="0.15"/>
    <row r="187" spans="2:3" s="66" customFormat="1" ht="18.75" customHeight="1" x14ac:dyDescent="0.15">
      <c r="B187" s="66" t="s">
        <v>189</v>
      </c>
    </row>
    <row r="188" spans="2:3" s="66" customFormat="1" ht="18.75" customHeight="1" x14ac:dyDescent="0.15">
      <c r="C188" s="66" t="s">
        <v>309</v>
      </c>
    </row>
    <row r="189" spans="2:3" s="66" customFormat="1" ht="18.75" customHeight="1" x14ac:dyDescent="0.15">
      <c r="B189" s="66" t="s">
        <v>308</v>
      </c>
    </row>
    <row r="190" spans="2:3" s="66" customFormat="1" ht="18.75" customHeight="1" x14ac:dyDescent="0.15"/>
    <row r="191" spans="2:3" s="66" customFormat="1" ht="18.75" customHeight="1" x14ac:dyDescent="0.15">
      <c r="B191" s="66" t="s">
        <v>175</v>
      </c>
    </row>
    <row r="192" spans="2:3" s="66" customFormat="1" ht="18.75" customHeight="1" x14ac:dyDescent="0.15">
      <c r="C192" s="66" t="s">
        <v>310</v>
      </c>
    </row>
    <row r="193" spans="2:3" s="66" customFormat="1" ht="18.75" customHeight="1" x14ac:dyDescent="0.15">
      <c r="B193" s="66" t="s">
        <v>311</v>
      </c>
    </row>
    <row r="194" spans="2:3" s="66" customFormat="1" ht="18.75" customHeight="1" x14ac:dyDescent="0.15"/>
    <row r="195" spans="2:3" s="66" customFormat="1" ht="18.75" customHeight="1" x14ac:dyDescent="0.15">
      <c r="B195" s="66" t="s">
        <v>176</v>
      </c>
    </row>
    <row r="196" spans="2:3" s="66" customFormat="1" ht="18.75" customHeight="1" x14ac:dyDescent="0.15">
      <c r="C196" s="66" t="s">
        <v>466</v>
      </c>
    </row>
    <row r="197" spans="2:3" s="66" customFormat="1" ht="18.75" customHeight="1" x14ac:dyDescent="0.15">
      <c r="B197" s="66" t="s">
        <v>467</v>
      </c>
    </row>
    <row r="198" spans="2:3" s="66" customFormat="1" ht="18.75" customHeight="1" x14ac:dyDescent="0.15">
      <c r="B198" s="66" t="s">
        <v>468</v>
      </c>
    </row>
    <row r="199" spans="2:3" s="66" customFormat="1" ht="18.75" customHeight="1" x14ac:dyDescent="0.15"/>
    <row r="200" spans="2:3" s="66" customFormat="1" ht="18.75" customHeight="1" x14ac:dyDescent="0.15">
      <c r="B200" s="66" t="s">
        <v>177</v>
      </c>
    </row>
    <row r="201" spans="2:3" s="66" customFormat="1" ht="18.75" customHeight="1" x14ac:dyDescent="0.15">
      <c r="C201" s="66" t="s">
        <v>469</v>
      </c>
    </row>
    <row r="202" spans="2:3" s="66" customFormat="1" ht="18.75" customHeight="1" x14ac:dyDescent="0.15">
      <c r="B202" s="66" t="s">
        <v>470</v>
      </c>
    </row>
    <row r="203" spans="2:3" s="66" customFormat="1" ht="18.75" customHeight="1" x14ac:dyDescent="0.15"/>
    <row r="204" spans="2:3" s="66" customFormat="1" ht="18.75" customHeight="1" x14ac:dyDescent="0.15">
      <c r="B204" s="66" t="s">
        <v>178</v>
      </c>
    </row>
    <row r="205" spans="2:3" s="66" customFormat="1" ht="18.75" customHeight="1" x14ac:dyDescent="0.15">
      <c r="C205" s="66" t="s">
        <v>184</v>
      </c>
    </row>
    <row r="206" spans="2:3" s="66" customFormat="1" ht="18.75" customHeight="1" x14ac:dyDescent="0.15">
      <c r="B206" s="66" t="s">
        <v>312</v>
      </c>
    </row>
    <row r="207" spans="2:3" s="66" customFormat="1" ht="18.75" customHeight="1" x14ac:dyDescent="0.15"/>
    <row r="208" spans="2:3" s="66" customFormat="1" ht="18.75" customHeight="1" x14ac:dyDescent="0.15">
      <c r="B208" s="66" t="s">
        <v>179</v>
      </c>
    </row>
    <row r="209" spans="2:3" s="66" customFormat="1" ht="18.75" customHeight="1" x14ac:dyDescent="0.15">
      <c r="C209" s="66" t="s">
        <v>180</v>
      </c>
    </row>
    <row r="210" spans="2:3" s="66" customFormat="1" ht="18.75" customHeight="1" x14ac:dyDescent="0.15">
      <c r="B210" s="66" t="s">
        <v>181</v>
      </c>
    </row>
    <row r="211" spans="2:3" s="66" customFormat="1" ht="18.75" customHeight="1" x14ac:dyDescent="0.15"/>
    <row r="212" spans="2:3" s="66" customFormat="1" ht="18.75" customHeight="1" x14ac:dyDescent="0.15">
      <c r="B212" s="66" t="s">
        <v>182</v>
      </c>
    </row>
    <row r="213" spans="2:3" s="66" customFormat="1" ht="18.75" customHeight="1" x14ac:dyDescent="0.15">
      <c r="C213" s="66" t="s">
        <v>313</v>
      </c>
    </row>
    <row r="214" spans="2:3" s="66" customFormat="1" ht="18.75" customHeight="1" x14ac:dyDescent="0.15"/>
    <row r="215" spans="2:3" s="66" customFormat="1" ht="18.75" customHeight="1" x14ac:dyDescent="0.15">
      <c r="B215" s="66" t="s">
        <v>183</v>
      </c>
    </row>
    <row r="216" spans="2:3" s="66" customFormat="1" ht="18.75" customHeight="1" x14ac:dyDescent="0.15">
      <c r="C216" s="66" t="s">
        <v>185</v>
      </c>
    </row>
  </sheetData>
  <sheetProtection sheet="1" objects="1" scenarios="1"/>
  <mergeCells count="155">
    <mergeCell ref="J1:AI1"/>
    <mergeCell ref="L5:P5"/>
    <mergeCell ref="L6:P6"/>
    <mergeCell ref="L7:P7"/>
    <mergeCell ref="Q5:U5"/>
    <mergeCell ref="Q6:U6"/>
    <mergeCell ref="Q7:U7"/>
    <mergeCell ref="AG4:AL5"/>
    <mergeCell ref="AG6:AL6"/>
    <mergeCell ref="AG7:AL7"/>
    <mergeCell ref="AG8:AL8"/>
    <mergeCell ref="C9:C11"/>
    <mergeCell ref="AB4:AF5"/>
    <mergeCell ref="AB6:AF6"/>
    <mergeCell ref="AB7:AF7"/>
    <mergeCell ref="AB8:AF8"/>
    <mergeCell ref="B4:K5"/>
    <mergeCell ref="B6:K6"/>
    <mergeCell ref="V11:AA11"/>
    <mergeCell ref="L10:P10"/>
    <mergeCell ref="V8:AA8"/>
    <mergeCell ref="L4:AA4"/>
    <mergeCell ref="V5:AA5"/>
    <mergeCell ref="V6:AA6"/>
    <mergeCell ref="V10:AA10"/>
    <mergeCell ref="V7:AA7"/>
    <mergeCell ref="Q8:U8"/>
    <mergeCell ref="Q9:U9"/>
    <mergeCell ref="Q10:U10"/>
    <mergeCell ref="AB9:AF9"/>
    <mergeCell ref="AB10:AF10"/>
    <mergeCell ref="C7:K7"/>
    <mergeCell ref="J56:O56"/>
    <mergeCell ref="K60:P60"/>
    <mergeCell ref="C56:H56"/>
    <mergeCell ref="C55:H55"/>
    <mergeCell ref="C49:H49"/>
    <mergeCell ref="D11:K11"/>
    <mergeCell ref="C38:AM39"/>
    <mergeCell ref="S61:X61"/>
    <mergeCell ref="S63:X63"/>
    <mergeCell ref="S60:X60"/>
    <mergeCell ref="C61:H61"/>
    <mergeCell ref="C51:H51"/>
    <mergeCell ref="B12:K12"/>
    <mergeCell ref="Q11:U11"/>
    <mergeCell ref="AB12:AF12"/>
    <mergeCell ref="L11:P11"/>
    <mergeCell ref="L12:P12"/>
    <mergeCell ref="C48:H48"/>
    <mergeCell ref="B18:AM19"/>
    <mergeCell ref="AG11:AL11"/>
    <mergeCell ref="AG12:AL12"/>
    <mergeCell ref="B7:B11"/>
    <mergeCell ref="L8:P8"/>
    <mergeCell ref="C8:K8"/>
    <mergeCell ref="AG110:AL110"/>
    <mergeCell ref="AA74:AE74"/>
    <mergeCell ref="AA60:AE60"/>
    <mergeCell ref="AG74:AL75"/>
    <mergeCell ref="C25:AM26"/>
    <mergeCell ref="J55:O55"/>
    <mergeCell ref="C64:H64"/>
    <mergeCell ref="S81:X81"/>
    <mergeCell ref="S82:X82"/>
    <mergeCell ref="C52:H52"/>
    <mergeCell ref="S64:X64"/>
    <mergeCell ref="C60:H60"/>
    <mergeCell ref="C72:H72"/>
    <mergeCell ref="K61:P61"/>
    <mergeCell ref="K63:P63"/>
    <mergeCell ref="K64:P64"/>
    <mergeCell ref="J69:O69"/>
    <mergeCell ref="J70:O70"/>
    <mergeCell ref="C66:H66"/>
    <mergeCell ref="C63:H63"/>
    <mergeCell ref="S78:X78"/>
    <mergeCell ref="S79:X79"/>
    <mergeCell ref="C98:H98"/>
    <mergeCell ref="Q85:R85"/>
    <mergeCell ref="AG13:AL13"/>
    <mergeCell ref="AG9:AL9"/>
    <mergeCell ref="AG10:AL10"/>
    <mergeCell ref="Z47:AL49"/>
    <mergeCell ref="C32:AM33"/>
    <mergeCell ref="L13:P13"/>
    <mergeCell ref="AB11:AF11"/>
    <mergeCell ref="D10:K10"/>
    <mergeCell ref="C45:AM46"/>
    <mergeCell ref="C36:AM37"/>
    <mergeCell ref="C27:AM28"/>
    <mergeCell ref="C29:AM31"/>
    <mergeCell ref="C42:AM44"/>
    <mergeCell ref="AB13:AF13"/>
    <mergeCell ref="V12:AA12"/>
    <mergeCell ref="V13:AA13"/>
    <mergeCell ref="V9:AA9"/>
    <mergeCell ref="Q12:U12"/>
    <mergeCell ref="Q13:U13"/>
    <mergeCell ref="C13:K13"/>
    <mergeCell ref="D9:K9"/>
    <mergeCell ref="L9:P9"/>
    <mergeCell ref="C67:H67"/>
    <mergeCell ref="C69:H69"/>
    <mergeCell ref="C70:H70"/>
    <mergeCell ref="C90:H90"/>
    <mergeCell ref="K79:P79"/>
    <mergeCell ref="C73:H73"/>
    <mergeCell ref="K78:P78"/>
    <mergeCell ref="C76:H77"/>
    <mergeCell ref="C75:H75"/>
    <mergeCell ref="K89:P89"/>
    <mergeCell ref="C86:H86"/>
    <mergeCell ref="C87:H87"/>
    <mergeCell ref="C89:H89"/>
    <mergeCell ref="K86:P86"/>
    <mergeCell ref="K93:P93"/>
    <mergeCell ref="C92:H92"/>
    <mergeCell ref="C93:H93"/>
    <mergeCell ref="K92:P92"/>
    <mergeCell ref="K121:P121"/>
    <mergeCell ref="S118:X118"/>
    <mergeCell ref="S92:X92"/>
    <mergeCell ref="K81:P81"/>
    <mergeCell ref="K82:P82"/>
    <mergeCell ref="K90:P90"/>
    <mergeCell ref="S110:X110"/>
    <mergeCell ref="S89:X89"/>
    <mergeCell ref="S90:X90"/>
    <mergeCell ref="K85:P85"/>
    <mergeCell ref="S93:X93"/>
    <mergeCell ref="K110:P110"/>
    <mergeCell ref="K122:P122"/>
    <mergeCell ref="S121:X121"/>
    <mergeCell ref="S122:X122"/>
    <mergeCell ref="K119:P119"/>
    <mergeCell ref="S119:X119"/>
    <mergeCell ref="C95:H95"/>
    <mergeCell ref="K113:P113"/>
    <mergeCell ref="S113:X113"/>
    <mergeCell ref="C107:H107"/>
    <mergeCell ref="C108:H109"/>
    <mergeCell ref="K118:P118"/>
    <mergeCell ref="C104:H104"/>
    <mergeCell ref="C105:H105"/>
    <mergeCell ref="C101:H101"/>
    <mergeCell ref="C102:H102"/>
    <mergeCell ref="C99:H99"/>
    <mergeCell ref="C96:H96"/>
    <mergeCell ref="S111:X111"/>
    <mergeCell ref="S114:X114"/>
    <mergeCell ref="K114:P114"/>
    <mergeCell ref="K111:P111"/>
    <mergeCell ref="J101:O101"/>
    <mergeCell ref="J102:O102"/>
  </mergeCells>
  <phoneticPr fontId="4"/>
  <dataValidations count="1">
    <dataValidation imeMode="on" allowBlank="1" showInputMessage="1" showErrorMessage="1" sqref="J1:AI1 B18:AM19"/>
  </dataValidations>
  <pageMargins left="0.39370078740157483" right="0.39370078740157483" top="0.39370078740157483" bottom="0.39370078740157483" header="0.31496062992125984" footer="0.31496062992125984"/>
  <pageSetup paperSize="9" scale="79" orientation="portrait" r:id="rId1"/>
  <headerFooter alignWithMargins="0">
    <oddFooter>&amp;C&amp;P</oddFooter>
  </headerFooter>
  <rowBreaks count="1" manualBreakCount="1">
    <brk id="46" max="38"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T115"/>
  <sheetViews>
    <sheetView zoomScale="80" zoomScaleNormal="80" zoomScaleSheetLayoutView="100" workbookViewId="0">
      <pane xSplit="2" ySplit="4" topLeftCell="C5" activePane="bottomRight" state="frozen"/>
      <selection activeCell="B12" sqref="B12:K13"/>
      <selection pane="topRight" activeCell="B12" sqref="B12:K13"/>
      <selection pane="bottomLeft" activeCell="B12" sqref="B12:K13"/>
      <selection pane="bottomRight" activeCell="C5" sqref="C5"/>
    </sheetView>
  </sheetViews>
  <sheetFormatPr defaultColWidth="10.625" defaultRowHeight="15" customHeight="1" x14ac:dyDescent="0.15"/>
  <cols>
    <col min="1" max="1" width="7.625" style="222" customWidth="1"/>
    <col min="2" max="2" width="22.5" style="223" customWidth="1"/>
    <col min="3" max="3" width="10.625" style="224" customWidth="1"/>
    <col min="4" max="6" width="10.875" style="224" bestFit="1" customWidth="1"/>
    <col min="7" max="7" width="11.125" style="224" bestFit="1" customWidth="1"/>
    <col min="8" max="8" width="10.875" style="224" bestFit="1" customWidth="1"/>
    <col min="9" max="9" width="11.125" style="224" bestFit="1" customWidth="1"/>
    <col min="10" max="12" width="10.875" style="224" bestFit="1" customWidth="1"/>
    <col min="13" max="13" width="11.125" style="224" bestFit="1" customWidth="1"/>
    <col min="14" max="16" width="10.875" style="224" bestFit="1" customWidth="1"/>
    <col min="17" max="21" width="11.125" style="224" bestFit="1" customWidth="1"/>
    <col min="22" max="23" width="10.875" style="224" bestFit="1" customWidth="1"/>
    <col min="24" max="24" width="12.25" style="224" bestFit="1" customWidth="1"/>
    <col min="25" max="25" width="11" style="224" bestFit="1" customWidth="1"/>
    <col min="26" max="27" width="10.75" style="224" bestFit="1" customWidth="1"/>
    <col min="28" max="28" width="11.125" style="224" bestFit="1" customWidth="1"/>
    <col min="29" max="30" width="10.875" style="224" bestFit="1" customWidth="1"/>
    <col min="31" max="31" width="11.125" style="224" bestFit="1" customWidth="1"/>
    <col min="32" max="32" width="10.875" style="224" bestFit="1" customWidth="1"/>
    <col min="33" max="33" width="11.125" style="224" bestFit="1" customWidth="1"/>
    <col min="34" max="36" width="10.875" style="224" bestFit="1" customWidth="1"/>
    <col min="37" max="38" width="11.125" style="224" bestFit="1" customWidth="1"/>
    <col min="39" max="39" width="10.875" style="224" bestFit="1" customWidth="1"/>
    <col min="40" max="41" width="11.125" style="224" bestFit="1" customWidth="1"/>
    <col min="42" max="45" width="10.875" style="224" bestFit="1" customWidth="1"/>
    <col min="46" max="46" width="11.125" style="224" bestFit="1" customWidth="1"/>
    <col min="47" max="49" width="10.875" style="224" bestFit="1" customWidth="1"/>
    <col min="50" max="50" width="11.125" style="224" bestFit="1" customWidth="1"/>
    <col min="51" max="62" width="10.875" style="224" bestFit="1" customWidth="1"/>
    <col min="63" max="63" width="11.125" style="224" bestFit="1" customWidth="1"/>
    <col min="64" max="72" width="10.875" style="224" bestFit="1" customWidth="1"/>
    <col min="73" max="73" width="12.25" style="224" bestFit="1" customWidth="1"/>
    <col min="74" max="85" width="10.875" style="224" bestFit="1" customWidth="1"/>
    <col min="86" max="86" width="11" style="224" bestFit="1" customWidth="1"/>
    <col min="87" max="88" width="11.125" style="224" bestFit="1" customWidth="1"/>
    <col min="89" max="89" width="10.875" style="224" bestFit="1" customWidth="1"/>
    <col min="90" max="90" width="11.125" style="224" bestFit="1" customWidth="1"/>
    <col min="91" max="95" width="10.875" style="224" bestFit="1" customWidth="1"/>
    <col min="96" max="96" width="10.875" style="224" customWidth="1"/>
    <col min="97" max="97" width="11.125" style="224" bestFit="1" customWidth="1"/>
    <col min="98" max="103" width="10.875" style="224" bestFit="1" customWidth="1"/>
    <col min="104" max="104" width="11.125" style="224" bestFit="1" customWidth="1"/>
    <col min="105" max="105" width="20.625" style="224" bestFit="1" customWidth="1"/>
    <col min="106" max="106" width="13.625" style="224" customWidth="1"/>
    <col min="107" max="111" width="13.625" style="225" customWidth="1"/>
    <col min="112" max="113" width="13.625" style="224" customWidth="1"/>
    <col min="114" max="114" width="13.625" style="225" customWidth="1"/>
    <col min="115" max="117" width="13.625" style="224" customWidth="1"/>
    <col min="118" max="118" width="13.625" style="225" customWidth="1"/>
    <col min="119" max="119" width="13.625" style="224" customWidth="1"/>
    <col min="120" max="16384" width="10.625" style="224"/>
  </cols>
  <sheetData>
    <row r="1" spans="1:124" ht="24.95" customHeight="1" x14ac:dyDescent="0.15">
      <c r="A1" s="222" t="s">
        <v>525</v>
      </c>
    </row>
    <row r="2" spans="1:124" ht="15" customHeight="1" x14ac:dyDescent="0.15">
      <c r="A2" s="222" t="s">
        <v>626</v>
      </c>
    </row>
    <row r="3" spans="1:124" s="232" customFormat="1" ht="15" customHeight="1" x14ac:dyDescent="0.15">
      <c r="A3" s="227" t="s">
        <v>528</v>
      </c>
      <c r="B3" s="228"/>
      <c r="C3" s="229" t="s">
        <v>327</v>
      </c>
      <c r="D3" s="230" t="s">
        <v>328</v>
      </c>
      <c r="E3" s="230" t="s">
        <v>329</v>
      </c>
      <c r="F3" s="230" t="s">
        <v>330</v>
      </c>
      <c r="G3" s="230" t="s">
        <v>331</v>
      </c>
      <c r="H3" s="230" t="s">
        <v>332</v>
      </c>
      <c r="I3" s="230" t="s">
        <v>333</v>
      </c>
      <c r="J3" s="230" t="s">
        <v>334</v>
      </c>
      <c r="K3" s="230" t="s">
        <v>335</v>
      </c>
      <c r="L3" s="230" t="s">
        <v>336</v>
      </c>
      <c r="M3" s="230" t="s">
        <v>337</v>
      </c>
      <c r="N3" s="230" t="s">
        <v>338</v>
      </c>
      <c r="O3" s="230" t="s">
        <v>339</v>
      </c>
      <c r="P3" s="230" t="s">
        <v>340</v>
      </c>
      <c r="Q3" s="230" t="s">
        <v>341</v>
      </c>
      <c r="R3" s="230" t="s">
        <v>342</v>
      </c>
      <c r="S3" s="230" t="s">
        <v>343</v>
      </c>
      <c r="T3" s="230" t="s">
        <v>344</v>
      </c>
      <c r="U3" s="230" t="s">
        <v>345</v>
      </c>
      <c r="V3" s="230" t="s">
        <v>346</v>
      </c>
      <c r="W3" s="230" t="s">
        <v>347</v>
      </c>
      <c r="X3" s="230" t="s">
        <v>348</v>
      </c>
      <c r="Y3" s="230" t="s">
        <v>349</v>
      </c>
      <c r="Z3" s="230" t="s">
        <v>350</v>
      </c>
      <c r="AA3" s="230" t="s">
        <v>351</v>
      </c>
      <c r="AB3" s="230" t="s">
        <v>352</v>
      </c>
      <c r="AC3" s="230" t="s">
        <v>353</v>
      </c>
      <c r="AD3" s="230" t="s">
        <v>354</v>
      </c>
      <c r="AE3" s="230" t="s">
        <v>355</v>
      </c>
      <c r="AF3" s="230" t="s">
        <v>356</v>
      </c>
      <c r="AG3" s="230" t="s">
        <v>357</v>
      </c>
      <c r="AH3" s="230" t="s">
        <v>358</v>
      </c>
      <c r="AI3" s="230" t="s">
        <v>359</v>
      </c>
      <c r="AJ3" s="230" t="s">
        <v>360</v>
      </c>
      <c r="AK3" s="230" t="s">
        <v>361</v>
      </c>
      <c r="AL3" s="230" t="s">
        <v>362</v>
      </c>
      <c r="AM3" s="230" t="s">
        <v>363</v>
      </c>
      <c r="AN3" s="230" t="s">
        <v>364</v>
      </c>
      <c r="AO3" s="230" t="s">
        <v>365</v>
      </c>
      <c r="AP3" s="230" t="s">
        <v>366</v>
      </c>
      <c r="AQ3" s="230" t="s">
        <v>367</v>
      </c>
      <c r="AR3" s="230" t="s">
        <v>368</v>
      </c>
      <c r="AS3" s="230" t="s">
        <v>369</v>
      </c>
      <c r="AT3" s="230" t="s">
        <v>370</v>
      </c>
      <c r="AU3" s="230" t="s">
        <v>371</v>
      </c>
      <c r="AV3" s="230" t="s">
        <v>372</v>
      </c>
      <c r="AW3" s="230" t="s">
        <v>373</v>
      </c>
      <c r="AX3" s="230" t="s">
        <v>374</v>
      </c>
      <c r="AY3" s="230" t="s">
        <v>375</v>
      </c>
      <c r="AZ3" s="230" t="s">
        <v>376</v>
      </c>
      <c r="BA3" s="230" t="s">
        <v>377</v>
      </c>
      <c r="BB3" s="230" t="s">
        <v>378</v>
      </c>
      <c r="BC3" s="230" t="s">
        <v>379</v>
      </c>
      <c r="BD3" s="230" t="s">
        <v>380</v>
      </c>
      <c r="BE3" s="230" t="s">
        <v>381</v>
      </c>
      <c r="BF3" s="230" t="s">
        <v>382</v>
      </c>
      <c r="BG3" s="230" t="s">
        <v>383</v>
      </c>
      <c r="BH3" s="230" t="s">
        <v>384</v>
      </c>
      <c r="BI3" s="230" t="s">
        <v>385</v>
      </c>
      <c r="BJ3" s="230" t="s">
        <v>386</v>
      </c>
      <c r="BK3" s="230" t="s">
        <v>387</v>
      </c>
      <c r="BL3" s="230" t="s">
        <v>388</v>
      </c>
      <c r="BM3" s="230" t="s">
        <v>389</v>
      </c>
      <c r="BN3" s="230" t="s">
        <v>390</v>
      </c>
      <c r="BO3" s="230" t="s">
        <v>391</v>
      </c>
      <c r="BP3" s="230" t="s">
        <v>392</v>
      </c>
      <c r="BQ3" s="230" t="s">
        <v>393</v>
      </c>
      <c r="BR3" s="230" t="s">
        <v>394</v>
      </c>
      <c r="BS3" s="230" t="s">
        <v>395</v>
      </c>
      <c r="BT3" s="230" t="s">
        <v>396</v>
      </c>
      <c r="BU3" s="230" t="s">
        <v>397</v>
      </c>
      <c r="BV3" s="230" t="s">
        <v>398</v>
      </c>
      <c r="BW3" s="230" t="s">
        <v>399</v>
      </c>
      <c r="BX3" s="230" t="s">
        <v>400</v>
      </c>
      <c r="BY3" s="230" t="s">
        <v>401</v>
      </c>
      <c r="BZ3" s="230" t="s">
        <v>402</v>
      </c>
      <c r="CA3" s="230" t="s">
        <v>403</v>
      </c>
      <c r="CB3" s="230" t="s">
        <v>404</v>
      </c>
      <c r="CC3" s="230" t="s">
        <v>405</v>
      </c>
      <c r="CD3" s="230" t="s">
        <v>406</v>
      </c>
      <c r="CE3" s="230" t="s">
        <v>407</v>
      </c>
      <c r="CF3" s="230" t="s">
        <v>408</v>
      </c>
      <c r="CG3" s="230" t="s">
        <v>409</v>
      </c>
      <c r="CH3" s="230" t="s">
        <v>410</v>
      </c>
      <c r="CI3" s="230" t="s">
        <v>411</v>
      </c>
      <c r="CJ3" s="230" t="s">
        <v>412</v>
      </c>
      <c r="CK3" s="230" t="s">
        <v>413</v>
      </c>
      <c r="CL3" s="230" t="s">
        <v>414</v>
      </c>
      <c r="CM3" s="230" t="s">
        <v>415</v>
      </c>
      <c r="CN3" s="230" t="s">
        <v>416</v>
      </c>
      <c r="CO3" s="230" t="s">
        <v>417</v>
      </c>
      <c r="CP3" s="230" t="s">
        <v>418</v>
      </c>
      <c r="CQ3" s="230" t="s">
        <v>419</v>
      </c>
      <c r="CR3" s="230" t="s">
        <v>420</v>
      </c>
      <c r="CS3" s="230" t="s">
        <v>421</v>
      </c>
      <c r="CT3" s="230" t="s">
        <v>422</v>
      </c>
      <c r="CU3" s="230" t="s">
        <v>423</v>
      </c>
      <c r="CV3" s="230" t="s">
        <v>424</v>
      </c>
      <c r="CW3" s="230" t="s">
        <v>425</v>
      </c>
      <c r="CX3" s="230" t="s">
        <v>426</v>
      </c>
      <c r="CY3" s="230" t="s">
        <v>427</v>
      </c>
      <c r="CZ3" s="230" t="s">
        <v>428</v>
      </c>
      <c r="DA3" s="231" t="s">
        <v>429</v>
      </c>
      <c r="DB3" s="229" t="s">
        <v>430</v>
      </c>
      <c r="DC3" s="230" t="s">
        <v>431</v>
      </c>
      <c r="DD3" s="230" t="s">
        <v>432</v>
      </c>
      <c r="DE3" s="230" t="s">
        <v>433</v>
      </c>
      <c r="DF3" s="230" t="s">
        <v>434</v>
      </c>
      <c r="DG3" s="230" t="s">
        <v>435</v>
      </c>
      <c r="DH3" s="231">
        <v>111</v>
      </c>
      <c r="DI3" s="231">
        <v>112</v>
      </c>
      <c r="DJ3" s="231">
        <v>113</v>
      </c>
      <c r="DK3" s="231">
        <v>114</v>
      </c>
      <c r="DL3" s="231">
        <v>115</v>
      </c>
      <c r="DM3" s="231">
        <v>116</v>
      </c>
      <c r="DN3" s="230">
        <v>117</v>
      </c>
      <c r="DO3" s="231">
        <v>118</v>
      </c>
      <c r="DQ3" s="231"/>
      <c r="DR3" s="231"/>
      <c r="DS3" s="231"/>
      <c r="DT3" s="231"/>
    </row>
    <row r="4" spans="1:124" s="240" customFormat="1" ht="39.950000000000003" customHeight="1" x14ac:dyDescent="0.15">
      <c r="A4" s="233" t="s">
        <v>486</v>
      </c>
      <c r="B4" s="234"/>
      <c r="C4" s="235" t="s">
        <v>529</v>
      </c>
      <c r="D4" s="236" t="s">
        <v>474</v>
      </c>
      <c r="E4" s="236" t="s">
        <v>530</v>
      </c>
      <c r="F4" s="236" t="s">
        <v>531</v>
      </c>
      <c r="G4" s="236" t="s">
        <v>671</v>
      </c>
      <c r="H4" s="236" t="s">
        <v>532</v>
      </c>
      <c r="I4" s="236" t="s">
        <v>533</v>
      </c>
      <c r="J4" s="236" t="s">
        <v>534</v>
      </c>
      <c r="K4" s="236" t="s">
        <v>535</v>
      </c>
      <c r="L4" s="236" t="s">
        <v>536</v>
      </c>
      <c r="M4" s="236" t="s">
        <v>537</v>
      </c>
      <c r="N4" s="236" t="s">
        <v>538</v>
      </c>
      <c r="O4" s="236" t="s">
        <v>539</v>
      </c>
      <c r="P4" s="236" t="s">
        <v>540</v>
      </c>
      <c r="Q4" s="236" t="s">
        <v>541</v>
      </c>
      <c r="R4" s="236" t="s">
        <v>542</v>
      </c>
      <c r="S4" s="236" t="s">
        <v>543</v>
      </c>
      <c r="T4" s="236" t="s">
        <v>544</v>
      </c>
      <c r="U4" s="236" t="s">
        <v>545</v>
      </c>
      <c r="V4" s="236" t="s">
        <v>546</v>
      </c>
      <c r="W4" s="236" t="s">
        <v>547</v>
      </c>
      <c r="X4" s="236" t="s">
        <v>548</v>
      </c>
      <c r="Y4" s="236" t="s">
        <v>549</v>
      </c>
      <c r="Z4" s="236" t="s">
        <v>672</v>
      </c>
      <c r="AA4" s="236" t="s">
        <v>673</v>
      </c>
      <c r="AB4" s="236" t="s">
        <v>550</v>
      </c>
      <c r="AC4" s="236" t="s">
        <v>551</v>
      </c>
      <c r="AD4" s="236" t="s">
        <v>674</v>
      </c>
      <c r="AE4" s="236" t="s">
        <v>552</v>
      </c>
      <c r="AF4" s="236" t="s">
        <v>553</v>
      </c>
      <c r="AG4" s="236" t="s">
        <v>554</v>
      </c>
      <c r="AH4" s="236" t="s">
        <v>555</v>
      </c>
      <c r="AI4" s="236" t="s">
        <v>556</v>
      </c>
      <c r="AJ4" s="236" t="s">
        <v>642</v>
      </c>
      <c r="AK4" s="236" t="s">
        <v>557</v>
      </c>
      <c r="AL4" s="236" t="s">
        <v>558</v>
      </c>
      <c r="AM4" s="236" t="s">
        <v>559</v>
      </c>
      <c r="AN4" s="236" t="s">
        <v>675</v>
      </c>
      <c r="AO4" s="236" t="s">
        <v>560</v>
      </c>
      <c r="AP4" s="236" t="s">
        <v>561</v>
      </c>
      <c r="AQ4" s="236" t="s">
        <v>562</v>
      </c>
      <c r="AR4" s="236" t="s">
        <v>563</v>
      </c>
      <c r="AS4" s="236" t="s">
        <v>564</v>
      </c>
      <c r="AT4" s="236" t="s">
        <v>565</v>
      </c>
      <c r="AU4" s="236" t="s">
        <v>566</v>
      </c>
      <c r="AV4" s="236" t="s">
        <v>567</v>
      </c>
      <c r="AW4" s="236" t="s">
        <v>568</v>
      </c>
      <c r="AX4" s="236" t="s">
        <v>569</v>
      </c>
      <c r="AY4" s="236" t="s">
        <v>570</v>
      </c>
      <c r="AZ4" s="236" t="s">
        <v>475</v>
      </c>
      <c r="BA4" s="236" t="s">
        <v>571</v>
      </c>
      <c r="BB4" s="236" t="s">
        <v>572</v>
      </c>
      <c r="BC4" s="236" t="s">
        <v>573</v>
      </c>
      <c r="BD4" s="236" t="s">
        <v>574</v>
      </c>
      <c r="BE4" s="236" t="s">
        <v>653</v>
      </c>
      <c r="BF4" s="236" t="s">
        <v>575</v>
      </c>
      <c r="BG4" s="236" t="s">
        <v>576</v>
      </c>
      <c r="BH4" s="236" t="s">
        <v>577</v>
      </c>
      <c r="BI4" s="236" t="s">
        <v>326</v>
      </c>
      <c r="BJ4" s="236" t="s">
        <v>578</v>
      </c>
      <c r="BK4" s="236" t="s">
        <v>476</v>
      </c>
      <c r="BL4" s="236" t="s">
        <v>477</v>
      </c>
      <c r="BM4" s="236" t="s">
        <v>579</v>
      </c>
      <c r="BN4" s="236" t="s">
        <v>580</v>
      </c>
      <c r="BO4" s="236" t="s">
        <v>581</v>
      </c>
      <c r="BP4" s="236" t="s">
        <v>582</v>
      </c>
      <c r="BQ4" s="236" t="s">
        <v>583</v>
      </c>
      <c r="BR4" s="236" t="s">
        <v>478</v>
      </c>
      <c r="BS4" s="236" t="s">
        <v>584</v>
      </c>
      <c r="BT4" s="236" t="s">
        <v>585</v>
      </c>
      <c r="BU4" s="236" t="s">
        <v>479</v>
      </c>
      <c r="BV4" s="236" t="s">
        <v>480</v>
      </c>
      <c r="BW4" s="236" t="s">
        <v>586</v>
      </c>
      <c r="BX4" s="236" t="s">
        <v>587</v>
      </c>
      <c r="BY4" s="236" t="s">
        <v>588</v>
      </c>
      <c r="BZ4" s="236" t="s">
        <v>589</v>
      </c>
      <c r="CA4" s="236" t="s">
        <v>590</v>
      </c>
      <c r="CB4" s="236" t="s">
        <v>591</v>
      </c>
      <c r="CC4" s="236" t="s">
        <v>481</v>
      </c>
      <c r="CD4" s="236" t="s">
        <v>592</v>
      </c>
      <c r="CE4" s="236" t="s">
        <v>482</v>
      </c>
      <c r="CF4" s="236" t="s">
        <v>593</v>
      </c>
      <c r="CG4" s="236" t="s">
        <v>594</v>
      </c>
      <c r="CH4" s="236" t="s">
        <v>676</v>
      </c>
      <c r="CI4" s="236" t="s">
        <v>595</v>
      </c>
      <c r="CJ4" s="236" t="s">
        <v>596</v>
      </c>
      <c r="CK4" s="236" t="s">
        <v>597</v>
      </c>
      <c r="CL4" s="236" t="s">
        <v>598</v>
      </c>
      <c r="CM4" s="236" t="s">
        <v>599</v>
      </c>
      <c r="CN4" s="236" t="s">
        <v>600</v>
      </c>
      <c r="CO4" s="236" t="s">
        <v>601</v>
      </c>
      <c r="CP4" s="236" t="s">
        <v>602</v>
      </c>
      <c r="CQ4" s="236" t="s">
        <v>603</v>
      </c>
      <c r="CR4" s="236" t="s">
        <v>604</v>
      </c>
      <c r="CS4" s="236" t="s">
        <v>605</v>
      </c>
      <c r="CT4" s="236" t="s">
        <v>606</v>
      </c>
      <c r="CU4" s="236" t="s">
        <v>483</v>
      </c>
      <c r="CV4" s="236" t="s">
        <v>607</v>
      </c>
      <c r="CW4" s="236" t="s">
        <v>608</v>
      </c>
      <c r="CX4" s="236" t="s">
        <v>609</v>
      </c>
      <c r="CY4" s="236" t="s">
        <v>484</v>
      </c>
      <c r="CZ4" s="236" t="s">
        <v>485</v>
      </c>
      <c r="DA4" s="237" t="s">
        <v>487</v>
      </c>
      <c r="DB4" s="235" t="s">
        <v>488</v>
      </c>
      <c r="DC4" s="238" t="s">
        <v>610</v>
      </c>
      <c r="DD4" s="238" t="s">
        <v>611</v>
      </c>
      <c r="DE4" s="238" t="s">
        <v>612</v>
      </c>
      <c r="DF4" s="238" t="s">
        <v>613</v>
      </c>
      <c r="DG4" s="238" t="s">
        <v>614</v>
      </c>
      <c r="DH4" s="237" t="s">
        <v>615</v>
      </c>
      <c r="DI4" s="237" t="s">
        <v>616</v>
      </c>
      <c r="DJ4" s="239" t="s">
        <v>617</v>
      </c>
      <c r="DK4" s="237" t="s">
        <v>489</v>
      </c>
      <c r="DL4" s="237" t="s">
        <v>490</v>
      </c>
      <c r="DM4" s="237" t="s">
        <v>618</v>
      </c>
      <c r="DN4" s="238" t="s">
        <v>491</v>
      </c>
      <c r="DO4" s="237" t="s">
        <v>492</v>
      </c>
      <c r="DQ4" s="237" t="s">
        <v>438</v>
      </c>
      <c r="DR4" s="237" t="s">
        <v>439</v>
      </c>
      <c r="DS4" s="237" t="s">
        <v>440</v>
      </c>
      <c r="DT4" s="237" t="s">
        <v>441</v>
      </c>
    </row>
    <row r="5" spans="1:124" ht="15" customHeight="1" x14ac:dyDescent="0.15">
      <c r="A5" s="241" t="s">
        <v>327</v>
      </c>
      <c r="B5" s="242" t="s">
        <v>529</v>
      </c>
      <c r="C5" s="243">
        <v>2748661</v>
      </c>
      <c r="D5" s="244">
        <v>8864076</v>
      </c>
      <c r="E5" s="244">
        <v>187393</v>
      </c>
      <c r="F5" s="244">
        <v>48152</v>
      </c>
      <c r="G5" s="244">
        <v>0</v>
      </c>
      <c r="H5" s="244">
        <v>0</v>
      </c>
      <c r="I5" s="244">
        <v>0</v>
      </c>
      <c r="J5" s="244">
        <v>110870</v>
      </c>
      <c r="K5" s="244">
        <v>35072</v>
      </c>
      <c r="L5" s="244">
        <v>33334013</v>
      </c>
      <c r="M5" s="244">
        <v>673288</v>
      </c>
      <c r="N5" s="244">
        <v>6189265</v>
      </c>
      <c r="O5" s="244">
        <v>62210</v>
      </c>
      <c r="P5" s="244">
        <v>1589731</v>
      </c>
      <c r="Q5" s="244">
        <v>40268</v>
      </c>
      <c r="R5" s="244">
        <v>41513</v>
      </c>
      <c r="S5" s="244">
        <v>1836</v>
      </c>
      <c r="T5" s="244">
        <v>0</v>
      </c>
      <c r="U5" s="244">
        <v>25378</v>
      </c>
      <c r="V5" s="244">
        <v>204</v>
      </c>
      <c r="W5" s="244">
        <v>0</v>
      </c>
      <c r="X5" s="244">
        <v>0</v>
      </c>
      <c r="Y5" s="244">
        <v>0</v>
      </c>
      <c r="Z5" s="244">
        <v>9</v>
      </c>
      <c r="AA5" s="244">
        <v>0</v>
      </c>
      <c r="AB5" s="244">
        <v>148173</v>
      </c>
      <c r="AC5" s="244">
        <v>6314</v>
      </c>
      <c r="AD5" s="244">
        <v>0</v>
      </c>
      <c r="AE5" s="244">
        <v>0</v>
      </c>
      <c r="AF5" s="244">
        <v>35328</v>
      </c>
      <c r="AG5" s="244">
        <v>0</v>
      </c>
      <c r="AH5" s="244">
        <v>0</v>
      </c>
      <c r="AI5" s="244">
        <v>0</v>
      </c>
      <c r="AJ5" s="244">
        <v>359</v>
      </c>
      <c r="AK5" s="244">
        <v>0</v>
      </c>
      <c r="AL5" s="244">
        <v>0</v>
      </c>
      <c r="AM5" s="244">
        <v>0</v>
      </c>
      <c r="AN5" s="244">
        <v>0</v>
      </c>
      <c r="AO5" s="244">
        <v>0</v>
      </c>
      <c r="AP5" s="244">
        <v>0</v>
      </c>
      <c r="AQ5" s="244">
        <v>112</v>
      </c>
      <c r="AR5" s="244">
        <v>0</v>
      </c>
      <c r="AS5" s="244">
        <v>0</v>
      </c>
      <c r="AT5" s="244">
        <v>0</v>
      </c>
      <c r="AU5" s="244">
        <v>0</v>
      </c>
      <c r="AV5" s="244">
        <v>0</v>
      </c>
      <c r="AW5" s="244">
        <v>0</v>
      </c>
      <c r="AX5" s="244">
        <v>0</v>
      </c>
      <c r="AY5" s="244">
        <v>0</v>
      </c>
      <c r="AZ5" s="244">
        <v>0</v>
      </c>
      <c r="BA5" s="244">
        <v>0</v>
      </c>
      <c r="BB5" s="244">
        <v>0</v>
      </c>
      <c r="BC5" s="244">
        <v>0</v>
      </c>
      <c r="BD5" s="244">
        <v>0</v>
      </c>
      <c r="BE5" s="244">
        <v>0</v>
      </c>
      <c r="BF5" s="244">
        <v>0</v>
      </c>
      <c r="BG5" s="244">
        <v>0</v>
      </c>
      <c r="BH5" s="244">
        <v>312882</v>
      </c>
      <c r="BI5" s="244">
        <v>0</v>
      </c>
      <c r="BJ5" s="244">
        <v>204052</v>
      </c>
      <c r="BK5" s="244">
        <v>987</v>
      </c>
      <c r="BL5" s="244">
        <v>1807730</v>
      </c>
      <c r="BM5" s="244">
        <v>0</v>
      </c>
      <c r="BN5" s="244">
        <v>0</v>
      </c>
      <c r="BO5" s="244">
        <v>0</v>
      </c>
      <c r="BP5" s="244">
        <v>0</v>
      </c>
      <c r="BQ5" s="244">
        <v>0</v>
      </c>
      <c r="BR5" s="244">
        <v>109676</v>
      </c>
      <c r="BS5" s="244">
        <v>0</v>
      </c>
      <c r="BT5" s="244">
        <v>64</v>
      </c>
      <c r="BU5" s="244">
        <v>21</v>
      </c>
      <c r="BV5" s="244">
        <v>1715</v>
      </c>
      <c r="BW5" s="244">
        <v>0</v>
      </c>
      <c r="BX5" s="244">
        <v>0</v>
      </c>
      <c r="BY5" s="244">
        <v>0</v>
      </c>
      <c r="BZ5" s="244">
        <v>0</v>
      </c>
      <c r="CA5" s="244">
        <v>0</v>
      </c>
      <c r="CB5" s="244">
        <v>0</v>
      </c>
      <c r="CC5" s="244">
        <v>0</v>
      </c>
      <c r="CD5" s="244">
        <v>4451</v>
      </c>
      <c r="CE5" s="244">
        <v>0</v>
      </c>
      <c r="CF5" s="244">
        <v>0</v>
      </c>
      <c r="CG5" s="244">
        <v>0</v>
      </c>
      <c r="CH5" s="244">
        <v>0</v>
      </c>
      <c r="CI5" s="244">
        <v>5384</v>
      </c>
      <c r="CJ5" s="244">
        <v>444876</v>
      </c>
      <c r="CK5" s="244">
        <v>0</v>
      </c>
      <c r="CL5" s="244">
        <v>479090</v>
      </c>
      <c r="CM5" s="244">
        <v>319712</v>
      </c>
      <c r="CN5" s="244">
        <v>515006</v>
      </c>
      <c r="CO5" s="244">
        <v>91144</v>
      </c>
      <c r="CP5" s="244">
        <v>7101</v>
      </c>
      <c r="CQ5" s="244">
        <v>0</v>
      </c>
      <c r="CR5" s="244">
        <v>0</v>
      </c>
      <c r="CS5" s="244">
        <v>284</v>
      </c>
      <c r="CT5" s="244">
        <v>851673</v>
      </c>
      <c r="CU5" s="244">
        <v>3364571</v>
      </c>
      <c r="CV5" s="244">
        <v>3057</v>
      </c>
      <c r="CW5" s="244">
        <v>123214</v>
      </c>
      <c r="CX5" s="244">
        <v>370211</v>
      </c>
      <c r="CY5" s="244">
        <v>0</v>
      </c>
      <c r="CZ5" s="244">
        <v>0</v>
      </c>
      <c r="DA5" s="245">
        <v>63159126</v>
      </c>
      <c r="DB5" s="243">
        <v>434492</v>
      </c>
      <c r="DC5" s="244">
        <v>24281507</v>
      </c>
      <c r="DD5" s="244">
        <v>0</v>
      </c>
      <c r="DE5" s="244">
        <v>0</v>
      </c>
      <c r="DF5" s="244">
        <v>653504</v>
      </c>
      <c r="DG5" s="244">
        <v>-3146195</v>
      </c>
      <c r="DH5" s="245">
        <v>22223308</v>
      </c>
      <c r="DI5" s="245">
        <v>85382434</v>
      </c>
      <c r="DJ5" s="245">
        <v>71073197</v>
      </c>
      <c r="DK5" s="245">
        <v>93296505</v>
      </c>
      <c r="DL5" s="245">
        <v>156455631</v>
      </c>
      <c r="DM5" s="245">
        <v>-39019209</v>
      </c>
      <c r="DN5" s="244">
        <v>54277296</v>
      </c>
      <c r="DO5" s="245">
        <v>117436422</v>
      </c>
      <c r="DQ5" s="358">
        <v>0.45699339999999999</v>
      </c>
      <c r="DR5" s="358">
        <v>0.54300660000000001</v>
      </c>
      <c r="DS5" s="358">
        <v>9.4586625342688371E-3</v>
      </c>
      <c r="DT5" s="358">
        <v>0</v>
      </c>
    </row>
    <row r="6" spans="1:124" ht="15" customHeight="1" x14ac:dyDescent="0.15">
      <c r="A6" s="246" t="s">
        <v>328</v>
      </c>
      <c r="B6" s="247" t="s">
        <v>474</v>
      </c>
      <c r="C6" s="243">
        <v>1507207</v>
      </c>
      <c r="D6" s="244">
        <v>6831280</v>
      </c>
      <c r="E6" s="244">
        <v>668798</v>
      </c>
      <c r="F6" s="244">
        <v>779</v>
      </c>
      <c r="G6" s="244">
        <v>0</v>
      </c>
      <c r="H6" s="244">
        <v>0</v>
      </c>
      <c r="I6" s="244">
        <v>0</v>
      </c>
      <c r="J6" s="244">
        <v>111167348</v>
      </c>
      <c r="K6" s="244">
        <v>165</v>
      </c>
      <c r="L6" s="244">
        <v>0</v>
      </c>
      <c r="M6" s="244">
        <v>153804</v>
      </c>
      <c r="N6" s="244">
        <v>734206</v>
      </c>
      <c r="O6" s="244">
        <v>0</v>
      </c>
      <c r="P6" s="244">
        <v>38930</v>
      </c>
      <c r="Q6" s="244">
        <v>4165</v>
      </c>
      <c r="R6" s="244">
        <v>2629</v>
      </c>
      <c r="S6" s="244">
        <v>0</v>
      </c>
      <c r="T6" s="244">
        <v>0</v>
      </c>
      <c r="U6" s="244">
        <v>0</v>
      </c>
      <c r="V6" s="244">
        <v>0</v>
      </c>
      <c r="W6" s="244">
        <v>0</v>
      </c>
      <c r="X6" s="244">
        <v>3978</v>
      </c>
      <c r="Y6" s="244">
        <v>0</v>
      </c>
      <c r="Z6" s="244">
        <v>0</v>
      </c>
      <c r="AA6" s="244">
        <v>0</v>
      </c>
      <c r="AB6" s="244">
        <v>614</v>
      </c>
      <c r="AC6" s="244">
        <v>0</v>
      </c>
      <c r="AD6" s="244">
        <v>0</v>
      </c>
      <c r="AE6" s="244">
        <v>0</v>
      </c>
      <c r="AF6" s="244">
        <v>0</v>
      </c>
      <c r="AG6" s="244">
        <v>1476</v>
      </c>
      <c r="AH6" s="244">
        <v>0</v>
      </c>
      <c r="AI6" s="244">
        <v>0</v>
      </c>
      <c r="AJ6" s="244">
        <v>2</v>
      </c>
      <c r="AK6" s="244">
        <v>0</v>
      </c>
      <c r="AL6" s="244">
        <v>0</v>
      </c>
      <c r="AM6" s="244">
        <v>0</v>
      </c>
      <c r="AN6" s="244">
        <v>0</v>
      </c>
      <c r="AO6" s="244">
        <v>0</v>
      </c>
      <c r="AP6" s="244">
        <v>0</v>
      </c>
      <c r="AQ6" s="244">
        <v>0</v>
      </c>
      <c r="AR6" s="244">
        <v>0</v>
      </c>
      <c r="AS6" s="244">
        <v>0</v>
      </c>
      <c r="AT6" s="244">
        <v>0</v>
      </c>
      <c r="AU6" s="244">
        <v>0</v>
      </c>
      <c r="AV6" s="244">
        <v>0</v>
      </c>
      <c r="AW6" s="244">
        <v>0</v>
      </c>
      <c r="AX6" s="244">
        <v>0</v>
      </c>
      <c r="AY6" s="244">
        <v>0</v>
      </c>
      <c r="AZ6" s="244">
        <v>0</v>
      </c>
      <c r="BA6" s="244">
        <v>0</v>
      </c>
      <c r="BB6" s="244">
        <v>0</v>
      </c>
      <c r="BC6" s="244">
        <v>0</v>
      </c>
      <c r="BD6" s="244">
        <v>0</v>
      </c>
      <c r="BE6" s="244">
        <v>0</v>
      </c>
      <c r="BF6" s="244">
        <v>0</v>
      </c>
      <c r="BG6" s="244">
        <v>0</v>
      </c>
      <c r="BH6" s="244">
        <v>3720</v>
      </c>
      <c r="BI6" s="244">
        <v>0</v>
      </c>
      <c r="BJ6" s="244">
        <v>0</v>
      </c>
      <c r="BK6" s="244">
        <v>0</v>
      </c>
      <c r="BL6" s="244">
        <v>0</v>
      </c>
      <c r="BM6" s="244">
        <v>0</v>
      </c>
      <c r="BN6" s="244">
        <v>0</v>
      </c>
      <c r="BO6" s="244">
        <v>0</v>
      </c>
      <c r="BP6" s="244">
        <v>0</v>
      </c>
      <c r="BQ6" s="244">
        <v>0</v>
      </c>
      <c r="BR6" s="244">
        <v>0</v>
      </c>
      <c r="BS6" s="244">
        <v>0</v>
      </c>
      <c r="BT6" s="244">
        <v>0</v>
      </c>
      <c r="BU6" s="244">
        <v>0</v>
      </c>
      <c r="BV6" s="244">
        <v>0</v>
      </c>
      <c r="BW6" s="244">
        <v>0</v>
      </c>
      <c r="BX6" s="244">
        <v>0</v>
      </c>
      <c r="BY6" s="244">
        <v>0</v>
      </c>
      <c r="BZ6" s="244">
        <v>0</v>
      </c>
      <c r="CA6" s="244">
        <v>0</v>
      </c>
      <c r="CB6" s="244">
        <v>0</v>
      </c>
      <c r="CC6" s="244">
        <v>0</v>
      </c>
      <c r="CD6" s="244">
        <v>558</v>
      </c>
      <c r="CE6" s="244">
        <v>0</v>
      </c>
      <c r="CF6" s="244">
        <v>0</v>
      </c>
      <c r="CG6" s="244">
        <v>0</v>
      </c>
      <c r="CH6" s="244">
        <v>0</v>
      </c>
      <c r="CI6" s="244">
        <v>469</v>
      </c>
      <c r="CJ6" s="244">
        <v>52141</v>
      </c>
      <c r="CK6" s="244">
        <v>177392</v>
      </c>
      <c r="CL6" s="244">
        <v>64093</v>
      </c>
      <c r="CM6" s="244">
        <v>48354</v>
      </c>
      <c r="CN6" s="244">
        <v>92402</v>
      </c>
      <c r="CO6" s="244">
        <v>0</v>
      </c>
      <c r="CP6" s="244">
        <v>0</v>
      </c>
      <c r="CQ6" s="244">
        <v>0</v>
      </c>
      <c r="CR6" s="244">
        <v>0</v>
      </c>
      <c r="CS6" s="244">
        <v>0</v>
      </c>
      <c r="CT6" s="244">
        <v>140337</v>
      </c>
      <c r="CU6" s="244">
        <v>863590</v>
      </c>
      <c r="CV6" s="244">
        <v>0</v>
      </c>
      <c r="CW6" s="244">
        <v>111</v>
      </c>
      <c r="CX6" s="244">
        <v>14347</v>
      </c>
      <c r="CY6" s="244">
        <v>0</v>
      </c>
      <c r="CZ6" s="244">
        <v>0</v>
      </c>
      <c r="DA6" s="245">
        <v>122572895</v>
      </c>
      <c r="DB6" s="243">
        <v>0</v>
      </c>
      <c r="DC6" s="244">
        <v>2133820</v>
      </c>
      <c r="DD6" s="244">
        <v>0</v>
      </c>
      <c r="DE6" s="244">
        <v>0</v>
      </c>
      <c r="DF6" s="244">
        <v>4511933</v>
      </c>
      <c r="DG6" s="244">
        <v>-1125999</v>
      </c>
      <c r="DH6" s="245">
        <v>5519754</v>
      </c>
      <c r="DI6" s="245">
        <v>128092649</v>
      </c>
      <c r="DJ6" s="245">
        <v>54433257</v>
      </c>
      <c r="DK6" s="245">
        <v>59953011</v>
      </c>
      <c r="DL6" s="245">
        <v>182525906</v>
      </c>
      <c r="DM6" s="245">
        <v>-33001614</v>
      </c>
      <c r="DN6" s="244">
        <v>26951397</v>
      </c>
      <c r="DO6" s="245">
        <v>149524292</v>
      </c>
      <c r="DQ6" s="359">
        <v>0.25763862999999998</v>
      </c>
      <c r="DR6" s="359">
        <v>0.74236137000000002</v>
      </c>
      <c r="DS6" s="359">
        <v>8.3121213559247085E-4</v>
      </c>
      <c r="DT6" s="359">
        <v>0</v>
      </c>
    </row>
    <row r="7" spans="1:124" ht="15" customHeight="1" x14ac:dyDescent="0.15">
      <c r="A7" s="246" t="s">
        <v>329</v>
      </c>
      <c r="B7" s="247" t="s">
        <v>530</v>
      </c>
      <c r="C7" s="243">
        <v>7999581</v>
      </c>
      <c r="D7" s="244">
        <v>10431954</v>
      </c>
      <c r="E7" s="244">
        <v>0</v>
      </c>
      <c r="F7" s="244">
        <v>1236</v>
      </c>
      <c r="G7" s="244">
        <v>0</v>
      </c>
      <c r="H7" s="244">
        <v>0</v>
      </c>
      <c r="I7" s="244">
        <v>0</v>
      </c>
      <c r="J7" s="244">
        <v>0</v>
      </c>
      <c r="K7" s="244">
        <v>0</v>
      </c>
      <c r="L7" s="244">
        <v>0</v>
      </c>
      <c r="M7" s="244">
        <v>0</v>
      </c>
      <c r="N7" s="244">
        <v>0</v>
      </c>
      <c r="O7" s="244">
        <v>0</v>
      </c>
      <c r="P7" s="244">
        <v>0</v>
      </c>
      <c r="Q7" s="244">
        <v>0</v>
      </c>
      <c r="R7" s="244">
        <v>0</v>
      </c>
      <c r="S7" s="244">
        <v>0</v>
      </c>
      <c r="T7" s="244">
        <v>0</v>
      </c>
      <c r="U7" s="244">
        <v>0</v>
      </c>
      <c r="V7" s="244">
        <v>0</v>
      </c>
      <c r="W7" s="244">
        <v>0</v>
      </c>
      <c r="X7" s="244">
        <v>0</v>
      </c>
      <c r="Y7" s="244">
        <v>0</v>
      </c>
      <c r="Z7" s="244">
        <v>0</v>
      </c>
      <c r="AA7" s="244">
        <v>0</v>
      </c>
      <c r="AB7" s="244">
        <v>0</v>
      </c>
      <c r="AC7" s="244">
        <v>0</v>
      </c>
      <c r="AD7" s="244">
        <v>0</v>
      </c>
      <c r="AE7" s="244">
        <v>0</v>
      </c>
      <c r="AF7" s="244">
        <v>0</v>
      </c>
      <c r="AG7" s="244">
        <v>0</v>
      </c>
      <c r="AH7" s="244">
        <v>0</v>
      </c>
      <c r="AI7" s="244">
        <v>0</v>
      </c>
      <c r="AJ7" s="244">
        <v>0</v>
      </c>
      <c r="AK7" s="244">
        <v>0</v>
      </c>
      <c r="AL7" s="244">
        <v>0</v>
      </c>
      <c r="AM7" s="244">
        <v>0</v>
      </c>
      <c r="AN7" s="244">
        <v>0</v>
      </c>
      <c r="AO7" s="244">
        <v>0</v>
      </c>
      <c r="AP7" s="244">
        <v>0</v>
      </c>
      <c r="AQ7" s="244">
        <v>0</v>
      </c>
      <c r="AR7" s="244">
        <v>0</v>
      </c>
      <c r="AS7" s="244">
        <v>0</v>
      </c>
      <c r="AT7" s="244">
        <v>0</v>
      </c>
      <c r="AU7" s="244">
        <v>0</v>
      </c>
      <c r="AV7" s="244">
        <v>0</v>
      </c>
      <c r="AW7" s="244">
        <v>0</v>
      </c>
      <c r="AX7" s="244">
        <v>0</v>
      </c>
      <c r="AY7" s="244">
        <v>0</v>
      </c>
      <c r="AZ7" s="244">
        <v>0</v>
      </c>
      <c r="BA7" s="244">
        <v>0</v>
      </c>
      <c r="BB7" s="244">
        <v>0</v>
      </c>
      <c r="BC7" s="244">
        <v>0</v>
      </c>
      <c r="BD7" s="244">
        <v>0</v>
      </c>
      <c r="BE7" s="244">
        <v>0</v>
      </c>
      <c r="BF7" s="244">
        <v>0</v>
      </c>
      <c r="BG7" s="244">
        <v>0</v>
      </c>
      <c r="BH7" s="244">
        <v>0</v>
      </c>
      <c r="BI7" s="244">
        <v>0</v>
      </c>
      <c r="BJ7" s="244">
        <v>0</v>
      </c>
      <c r="BK7" s="244">
        <v>0</v>
      </c>
      <c r="BL7" s="244">
        <v>0</v>
      </c>
      <c r="BM7" s="244">
        <v>0</v>
      </c>
      <c r="BN7" s="244">
        <v>0</v>
      </c>
      <c r="BO7" s="244">
        <v>0</v>
      </c>
      <c r="BP7" s="244">
        <v>0</v>
      </c>
      <c r="BQ7" s="244">
        <v>0</v>
      </c>
      <c r="BR7" s="244">
        <v>0</v>
      </c>
      <c r="BS7" s="244">
        <v>0</v>
      </c>
      <c r="BT7" s="244">
        <v>0</v>
      </c>
      <c r="BU7" s="244">
        <v>0</v>
      </c>
      <c r="BV7" s="244">
        <v>0</v>
      </c>
      <c r="BW7" s="244">
        <v>0</v>
      </c>
      <c r="BX7" s="244">
        <v>0</v>
      </c>
      <c r="BY7" s="244">
        <v>0</v>
      </c>
      <c r="BZ7" s="244">
        <v>0</v>
      </c>
      <c r="CA7" s="244">
        <v>0</v>
      </c>
      <c r="CB7" s="244">
        <v>0</v>
      </c>
      <c r="CC7" s="244">
        <v>0</v>
      </c>
      <c r="CD7" s="244">
        <v>0</v>
      </c>
      <c r="CE7" s="244">
        <v>0</v>
      </c>
      <c r="CF7" s="244">
        <v>0</v>
      </c>
      <c r="CG7" s="244">
        <v>0</v>
      </c>
      <c r="CH7" s="244">
        <v>0</v>
      </c>
      <c r="CI7" s="244">
        <v>0</v>
      </c>
      <c r="CJ7" s="244">
        <v>150866</v>
      </c>
      <c r="CK7" s="244">
        <v>0</v>
      </c>
      <c r="CL7" s="244">
        <v>0</v>
      </c>
      <c r="CM7" s="244">
        <v>0</v>
      </c>
      <c r="CN7" s="244">
        <v>0</v>
      </c>
      <c r="CO7" s="244">
        <v>0</v>
      </c>
      <c r="CP7" s="244">
        <v>0</v>
      </c>
      <c r="CQ7" s="244">
        <v>0</v>
      </c>
      <c r="CR7" s="244">
        <v>0</v>
      </c>
      <c r="CS7" s="244">
        <v>0</v>
      </c>
      <c r="CT7" s="244">
        <v>0</v>
      </c>
      <c r="CU7" s="244">
        <v>0</v>
      </c>
      <c r="CV7" s="244">
        <v>0</v>
      </c>
      <c r="CW7" s="244">
        <v>61921</v>
      </c>
      <c r="CX7" s="244">
        <v>0</v>
      </c>
      <c r="CY7" s="244">
        <v>0</v>
      </c>
      <c r="CZ7" s="244">
        <v>0</v>
      </c>
      <c r="DA7" s="245">
        <v>18645558</v>
      </c>
      <c r="DB7" s="243">
        <v>0</v>
      </c>
      <c r="DC7" s="244">
        <v>2815671</v>
      </c>
      <c r="DD7" s="244">
        <v>0</v>
      </c>
      <c r="DE7" s="244">
        <v>0</v>
      </c>
      <c r="DF7" s="244">
        <v>0</v>
      </c>
      <c r="DG7" s="244">
        <v>0</v>
      </c>
      <c r="DH7" s="245">
        <v>2815671</v>
      </c>
      <c r="DI7" s="245">
        <v>21461229</v>
      </c>
      <c r="DJ7" s="245">
        <v>0</v>
      </c>
      <c r="DK7" s="245">
        <v>2815671</v>
      </c>
      <c r="DL7" s="245">
        <v>21461229</v>
      </c>
      <c r="DM7" s="245">
        <v>0</v>
      </c>
      <c r="DN7" s="244">
        <v>2815671</v>
      </c>
      <c r="DO7" s="245">
        <v>21461229</v>
      </c>
      <c r="DQ7" s="359">
        <v>0</v>
      </c>
      <c r="DR7" s="359">
        <v>1</v>
      </c>
      <c r="DS7" s="359">
        <v>1.0968216180539071E-3</v>
      </c>
      <c r="DT7" s="359">
        <v>0</v>
      </c>
    </row>
    <row r="8" spans="1:124" ht="15" customHeight="1" x14ac:dyDescent="0.15">
      <c r="A8" s="246" t="s">
        <v>330</v>
      </c>
      <c r="B8" s="247" t="s">
        <v>531</v>
      </c>
      <c r="C8" s="243">
        <v>24471</v>
      </c>
      <c r="D8" s="244">
        <v>0</v>
      </c>
      <c r="E8" s="244">
        <v>0</v>
      </c>
      <c r="F8" s="244">
        <v>5519344</v>
      </c>
      <c r="G8" s="244">
        <v>3855</v>
      </c>
      <c r="H8" s="244">
        <v>0</v>
      </c>
      <c r="I8" s="244">
        <v>654</v>
      </c>
      <c r="J8" s="244">
        <v>176</v>
      </c>
      <c r="K8" s="244">
        <v>4299</v>
      </c>
      <c r="L8" s="244">
        <v>0</v>
      </c>
      <c r="M8" s="244">
        <v>9611</v>
      </c>
      <c r="N8" s="244">
        <v>127976</v>
      </c>
      <c r="O8" s="244">
        <v>0</v>
      </c>
      <c r="P8" s="244">
        <v>5967</v>
      </c>
      <c r="Q8" s="244">
        <v>50</v>
      </c>
      <c r="R8" s="244">
        <v>0</v>
      </c>
      <c r="S8" s="244">
        <v>12026041</v>
      </c>
      <c r="T8" s="244">
        <v>144</v>
      </c>
      <c r="U8" s="244">
        <v>12260</v>
      </c>
      <c r="V8" s="244">
        <v>14</v>
      </c>
      <c r="W8" s="244">
        <v>0</v>
      </c>
      <c r="X8" s="244">
        <v>0</v>
      </c>
      <c r="Y8" s="244">
        <v>519</v>
      </c>
      <c r="Z8" s="244">
        <v>0</v>
      </c>
      <c r="AA8" s="244">
        <v>0</v>
      </c>
      <c r="AB8" s="244">
        <v>0</v>
      </c>
      <c r="AC8" s="244">
        <v>1813</v>
      </c>
      <c r="AD8" s="244">
        <v>0</v>
      </c>
      <c r="AE8" s="244">
        <v>0</v>
      </c>
      <c r="AF8" s="244">
        <v>0</v>
      </c>
      <c r="AG8" s="244">
        <v>346</v>
      </c>
      <c r="AH8" s="244">
        <v>0</v>
      </c>
      <c r="AI8" s="244">
        <v>0</v>
      </c>
      <c r="AJ8" s="244">
        <v>1</v>
      </c>
      <c r="AK8" s="244">
        <v>0</v>
      </c>
      <c r="AL8" s="244">
        <v>0</v>
      </c>
      <c r="AM8" s="244">
        <v>0</v>
      </c>
      <c r="AN8" s="244">
        <v>43</v>
      </c>
      <c r="AO8" s="244">
        <v>0</v>
      </c>
      <c r="AP8" s="244">
        <v>0</v>
      </c>
      <c r="AQ8" s="244">
        <v>0</v>
      </c>
      <c r="AR8" s="244">
        <v>0</v>
      </c>
      <c r="AS8" s="244">
        <v>0</v>
      </c>
      <c r="AT8" s="244">
        <v>0</v>
      </c>
      <c r="AU8" s="244">
        <v>0</v>
      </c>
      <c r="AV8" s="244">
        <v>0</v>
      </c>
      <c r="AW8" s="244">
        <v>0</v>
      </c>
      <c r="AX8" s="244">
        <v>0</v>
      </c>
      <c r="AY8" s="244">
        <v>0</v>
      </c>
      <c r="AZ8" s="244">
        <v>0</v>
      </c>
      <c r="BA8" s="244">
        <v>0</v>
      </c>
      <c r="BB8" s="244">
        <v>0</v>
      </c>
      <c r="BC8" s="244">
        <v>0</v>
      </c>
      <c r="BD8" s="244">
        <v>0</v>
      </c>
      <c r="BE8" s="244">
        <v>0</v>
      </c>
      <c r="BF8" s="244">
        <v>376</v>
      </c>
      <c r="BG8" s="244">
        <v>0</v>
      </c>
      <c r="BH8" s="244">
        <v>6264</v>
      </c>
      <c r="BI8" s="244">
        <v>0</v>
      </c>
      <c r="BJ8" s="244">
        <v>4926</v>
      </c>
      <c r="BK8" s="244">
        <v>5441</v>
      </c>
      <c r="BL8" s="244">
        <v>62272</v>
      </c>
      <c r="BM8" s="244">
        <v>0</v>
      </c>
      <c r="BN8" s="244">
        <v>0</v>
      </c>
      <c r="BO8" s="244">
        <v>0</v>
      </c>
      <c r="BP8" s="244">
        <v>0</v>
      </c>
      <c r="BQ8" s="244">
        <v>0</v>
      </c>
      <c r="BR8" s="244">
        <v>0</v>
      </c>
      <c r="BS8" s="244">
        <v>0</v>
      </c>
      <c r="BT8" s="244">
        <v>0</v>
      </c>
      <c r="BU8" s="244">
        <v>0</v>
      </c>
      <c r="BV8" s="244">
        <v>0</v>
      </c>
      <c r="BW8" s="244">
        <v>0</v>
      </c>
      <c r="BX8" s="244">
        <v>0</v>
      </c>
      <c r="BY8" s="244">
        <v>0</v>
      </c>
      <c r="BZ8" s="244">
        <v>0</v>
      </c>
      <c r="CA8" s="244">
        <v>0</v>
      </c>
      <c r="CB8" s="244">
        <v>0</v>
      </c>
      <c r="CC8" s="244">
        <v>0</v>
      </c>
      <c r="CD8" s="244">
        <v>0</v>
      </c>
      <c r="CE8" s="244">
        <v>0</v>
      </c>
      <c r="CF8" s="244">
        <v>0</v>
      </c>
      <c r="CG8" s="244">
        <v>0</v>
      </c>
      <c r="CH8" s="244">
        <v>0</v>
      </c>
      <c r="CI8" s="244">
        <v>695</v>
      </c>
      <c r="CJ8" s="244">
        <v>18438</v>
      </c>
      <c r="CK8" s="244">
        <v>0</v>
      </c>
      <c r="CL8" s="244">
        <v>4967</v>
      </c>
      <c r="CM8" s="244">
        <v>12417</v>
      </c>
      <c r="CN8" s="244">
        <v>23541</v>
      </c>
      <c r="CO8" s="244">
        <v>0</v>
      </c>
      <c r="CP8" s="244">
        <v>0</v>
      </c>
      <c r="CQ8" s="244">
        <v>0</v>
      </c>
      <c r="CR8" s="244">
        <v>0</v>
      </c>
      <c r="CS8" s="244">
        <v>0</v>
      </c>
      <c r="CT8" s="244">
        <v>79774</v>
      </c>
      <c r="CU8" s="244">
        <v>269253</v>
      </c>
      <c r="CV8" s="244">
        <v>0</v>
      </c>
      <c r="CW8" s="244">
        <v>0</v>
      </c>
      <c r="CX8" s="244">
        <v>8317</v>
      </c>
      <c r="CY8" s="244">
        <v>0</v>
      </c>
      <c r="CZ8" s="244">
        <v>0</v>
      </c>
      <c r="DA8" s="245">
        <v>18234265</v>
      </c>
      <c r="DB8" s="243">
        <v>26811</v>
      </c>
      <c r="DC8" s="244">
        <v>2087224</v>
      </c>
      <c r="DD8" s="244">
        <v>0</v>
      </c>
      <c r="DE8" s="244">
        <v>0</v>
      </c>
      <c r="DF8" s="244">
        <v>0</v>
      </c>
      <c r="DG8" s="244">
        <v>13008235</v>
      </c>
      <c r="DH8" s="245">
        <v>15122270</v>
      </c>
      <c r="DI8" s="245">
        <v>33356535</v>
      </c>
      <c r="DJ8" s="245">
        <v>12834507</v>
      </c>
      <c r="DK8" s="245">
        <v>27956777</v>
      </c>
      <c r="DL8" s="245">
        <v>46191042</v>
      </c>
      <c r="DM8" s="245">
        <v>-5803806</v>
      </c>
      <c r="DN8" s="244">
        <v>22152971</v>
      </c>
      <c r="DO8" s="245">
        <v>40387236</v>
      </c>
      <c r="DQ8" s="359">
        <v>0.17399307</v>
      </c>
      <c r="DR8" s="359">
        <v>0.82600693000000003</v>
      </c>
      <c r="DS8" s="359">
        <v>8.1306104474597636E-4</v>
      </c>
      <c r="DT8" s="359">
        <v>0</v>
      </c>
    </row>
    <row r="9" spans="1:124" ht="15" customHeight="1" x14ac:dyDescent="0.15">
      <c r="A9" s="246" t="s">
        <v>331</v>
      </c>
      <c r="B9" s="247" t="s">
        <v>629</v>
      </c>
      <c r="C9" s="243">
        <v>0</v>
      </c>
      <c r="D9" s="244">
        <v>0</v>
      </c>
      <c r="E9" s="244">
        <v>0</v>
      </c>
      <c r="F9" s="244">
        <v>0</v>
      </c>
      <c r="G9" s="244">
        <v>933470</v>
      </c>
      <c r="H9" s="244">
        <v>0</v>
      </c>
      <c r="I9" s="244">
        <v>0</v>
      </c>
      <c r="J9" s="244">
        <v>23109</v>
      </c>
      <c r="K9" s="244">
        <v>24714570</v>
      </c>
      <c r="L9" s="244">
        <v>0</v>
      </c>
      <c r="M9" s="244">
        <v>6052</v>
      </c>
      <c r="N9" s="244">
        <v>484705</v>
      </c>
      <c r="O9" s="244">
        <v>0</v>
      </c>
      <c r="P9" s="244">
        <v>14244</v>
      </c>
      <c r="Q9" s="244">
        <v>5</v>
      </c>
      <c r="R9" s="244">
        <v>0</v>
      </c>
      <c r="S9" s="244">
        <v>0</v>
      </c>
      <c r="T9" s="244">
        <v>0</v>
      </c>
      <c r="U9" s="244">
        <v>0</v>
      </c>
      <c r="V9" s="244">
        <v>0</v>
      </c>
      <c r="W9" s="244">
        <v>0</v>
      </c>
      <c r="X9" s="244">
        <v>325</v>
      </c>
      <c r="Y9" s="244">
        <v>0</v>
      </c>
      <c r="Z9" s="244">
        <v>0</v>
      </c>
      <c r="AA9" s="244">
        <v>0</v>
      </c>
      <c r="AB9" s="244">
        <v>5061</v>
      </c>
      <c r="AC9" s="244">
        <v>0</v>
      </c>
      <c r="AD9" s="244">
        <v>0</v>
      </c>
      <c r="AE9" s="244">
        <v>0</v>
      </c>
      <c r="AF9" s="244">
        <v>0</v>
      </c>
      <c r="AG9" s="244">
        <v>0</v>
      </c>
      <c r="AH9" s="244">
        <v>0</v>
      </c>
      <c r="AI9" s="244">
        <v>0</v>
      </c>
      <c r="AJ9" s="244">
        <v>0</v>
      </c>
      <c r="AK9" s="244">
        <v>0</v>
      </c>
      <c r="AL9" s="244">
        <v>0</v>
      </c>
      <c r="AM9" s="244">
        <v>0</v>
      </c>
      <c r="AN9" s="244">
        <v>0</v>
      </c>
      <c r="AO9" s="244">
        <v>0</v>
      </c>
      <c r="AP9" s="244">
        <v>0</v>
      </c>
      <c r="AQ9" s="244">
        <v>0</v>
      </c>
      <c r="AR9" s="244">
        <v>0</v>
      </c>
      <c r="AS9" s="244">
        <v>0</v>
      </c>
      <c r="AT9" s="244">
        <v>0</v>
      </c>
      <c r="AU9" s="244">
        <v>0</v>
      </c>
      <c r="AV9" s="244">
        <v>0</v>
      </c>
      <c r="AW9" s="244">
        <v>0</v>
      </c>
      <c r="AX9" s="244">
        <v>0</v>
      </c>
      <c r="AY9" s="244">
        <v>0</v>
      </c>
      <c r="AZ9" s="244">
        <v>0</v>
      </c>
      <c r="BA9" s="244">
        <v>0</v>
      </c>
      <c r="BB9" s="244">
        <v>0</v>
      </c>
      <c r="BC9" s="244">
        <v>0</v>
      </c>
      <c r="BD9" s="244">
        <v>0</v>
      </c>
      <c r="BE9" s="244">
        <v>0</v>
      </c>
      <c r="BF9" s="244">
        <v>0</v>
      </c>
      <c r="BG9" s="244">
        <v>0</v>
      </c>
      <c r="BH9" s="244">
        <v>305922</v>
      </c>
      <c r="BI9" s="244">
        <v>0</v>
      </c>
      <c r="BJ9" s="244">
        <v>0</v>
      </c>
      <c r="BK9" s="244">
        <v>0</v>
      </c>
      <c r="BL9" s="244">
        <v>0</v>
      </c>
      <c r="BM9" s="244">
        <v>0</v>
      </c>
      <c r="BN9" s="244">
        <v>0</v>
      </c>
      <c r="BO9" s="244">
        <v>0</v>
      </c>
      <c r="BP9" s="244">
        <v>0</v>
      </c>
      <c r="BQ9" s="244">
        <v>0</v>
      </c>
      <c r="BR9" s="244">
        <v>0</v>
      </c>
      <c r="BS9" s="244">
        <v>0</v>
      </c>
      <c r="BT9" s="244">
        <v>0</v>
      </c>
      <c r="BU9" s="244">
        <v>0</v>
      </c>
      <c r="BV9" s="244">
        <v>0</v>
      </c>
      <c r="BW9" s="244">
        <v>0</v>
      </c>
      <c r="BX9" s="244">
        <v>0</v>
      </c>
      <c r="BY9" s="244">
        <v>0</v>
      </c>
      <c r="BZ9" s="244">
        <v>0</v>
      </c>
      <c r="CA9" s="244">
        <v>0</v>
      </c>
      <c r="CB9" s="244">
        <v>0</v>
      </c>
      <c r="CC9" s="244">
        <v>0</v>
      </c>
      <c r="CD9" s="244">
        <v>516</v>
      </c>
      <c r="CE9" s="244">
        <v>0</v>
      </c>
      <c r="CF9" s="244">
        <v>0</v>
      </c>
      <c r="CG9" s="244">
        <v>0</v>
      </c>
      <c r="CH9" s="244">
        <v>0</v>
      </c>
      <c r="CI9" s="244">
        <v>1093</v>
      </c>
      <c r="CJ9" s="244">
        <v>19958</v>
      </c>
      <c r="CK9" s="244">
        <v>0</v>
      </c>
      <c r="CL9" s="244">
        <v>114578</v>
      </c>
      <c r="CM9" s="244">
        <v>74181</v>
      </c>
      <c r="CN9" s="244">
        <v>168263</v>
      </c>
      <c r="CO9" s="244">
        <v>0</v>
      </c>
      <c r="CP9" s="244">
        <v>0</v>
      </c>
      <c r="CQ9" s="244">
        <v>0</v>
      </c>
      <c r="CR9" s="244">
        <v>0</v>
      </c>
      <c r="CS9" s="244">
        <v>0</v>
      </c>
      <c r="CT9" s="244">
        <v>298475</v>
      </c>
      <c r="CU9" s="244">
        <v>952343</v>
      </c>
      <c r="CV9" s="244">
        <v>0</v>
      </c>
      <c r="CW9" s="244">
        <v>1718</v>
      </c>
      <c r="CX9" s="244">
        <v>29388</v>
      </c>
      <c r="CY9" s="244">
        <v>0</v>
      </c>
      <c r="CZ9" s="244">
        <v>0</v>
      </c>
      <c r="DA9" s="245">
        <v>28147976</v>
      </c>
      <c r="DB9" s="243">
        <v>125162</v>
      </c>
      <c r="DC9" s="244">
        <v>2655625</v>
      </c>
      <c r="DD9" s="244">
        <v>0</v>
      </c>
      <c r="DE9" s="244">
        <v>0</v>
      </c>
      <c r="DF9" s="244">
        <v>0</v>
      </c>
      <c r="DG9" s="244">
        <v>110144</v>
      </c>
      <c r="DH9" s="245">
        <v>2890931</v>
      </c>
      <c r="DI9" s="245">
        <v>31038907</v>
      </c>
      <c r="DJ9" s="245">
        <v>19092812</v>
      </c>
      <c r="DK9" s="245">
        <v>21983743</v>
      </c>
      <c r="DL9" s="245">
        <v>50131719</v>
      </c>
      <c r="DM9" s="245">
        <v>-10802240</v>
      </c>
      <c r="DN9" s="244">
        <v>11181503</v>
      </c>
      <c r="DO9" s="245">
        <v>39329479</v>
      </c>
      <c r="DQ9" s="359">
        <v>0.34802255999999998</v>
      </c>
      <c r="DR9" s="359">
        <v>0.65197744000000002</v>
      </c>
      <c r="DS9" s="359">
        <v>1.0344770072371406E-3</v>
      </c>
      <c r="DT9" s="359">
        <v>0</v>
      </c>
    </row>
    <row r="10" spans="1:124" ht="15" customHeight="1" x14ac:dyDescent="0.15">
      <c r="A10" s="246" t="s">
        <v>332</v>
      </c>
      <c r="B10" s="247" t="s">
        <v>532</v>
      </c>
      <c r="C10" s="243">
        <v>0</v>
      </c>
      <c r="D10" s="244">
        <v>5496</v>
      </c>
      <c r="E10" s="244">
        <v>0</v>
      </c>
      <c r="F10" s="244">
        <v>2129</v>
      </c>
      <c r="G10" s="244">
        <v>0</v>
      </c>
      <c r="H10" s="244">
        <v>0</v>
      </c>
      <c r="I10" s="244">
        <v>0</v>
      </c>
      <c r="J10" s="244">
        <v>27712</v>
      </c>
      <c r="K10" s="244">
        <v>9568</v>
      </c>
      <c r="L10" s="244">
        <v>292</v>
      </c>
      <c r="M10" s="244">
        <v>26018</v>
      </c>
      <c r="N10" s="244">
        <v>26765</v>
      </c>
      <c r="O10" s="244">
        <v>2196</v>
      </c>
      <c r="P10" s="244">
        <v>2808</v>
      </c>
      <c r="Q10" s="244">
        <v>2988</v>
      </c>
      <c r="R10" s="244">
        <v>2088</v>
      </c>
      <c r="S10" s="244">
        <v>197</v>
      </c>
      <c r="T10" s="244">
        <v>0</v>
      </c>
      <c r="U10" s="244">
        <v>507755</v>
      </c>
      <c r="V10" s="244">
        <v>3476</v>
      </c>
      <c r="W10" s="244">
        <v>0</v>
      </c>
      <c r="X10" s="244">
        <v>544277</v>
      </c>
      <c r="Y10" s="244">
        <v>628</v>
      </c>
      <c r="Z10" s="244">
        <v>2637</v>
      </c>
      <c r="AA10" s="244">
        <v>4726</v>
      </c>
      <c r="AB10" s="244">
        <v>6578</v>
      </c>
      <c r="AC10" s="244">
        <v>1106</v>
      </c>
      <c r="AD10" s="244">
        <v>252668</v>
      </c>
      <c r="AE10" s="244">
        <v>1487</v>
      </c>
      <c r="AF10" s="244">
        <v>657</v>
      </c>
      <c r="AG10" s="244">
        <v>2086</v>
      </c>
      <c r="AH10" s="244">
        <v>3779</v>
      </c>
      <c r="AI10" s="244">
        <v>3072007</v>
      </c>
      <c r="AJ10" s="244">
        <v>72412</v>
      </c>
      <c r="AK10" s="244">
        <v>0</v>
      </c>
      <c r="AL10" s="244">
        <v>0</v>
      </c>
      <c r="AM10" s="244">
        <v>202987</v>
      </c>
      <c r="AN10" s="244">
        <v>5299</v>
      </c>
      <c r="AO10" s="244">
        <v>4750</v>
      </c>
      <c r="AP10" s="244">
        <v>0</v>
      </c>
      <c r="AQ10" s="244">
        <v>2991</v>
      </c>
      <c r="AR10" s="244">
        <v>5476</v>
      </c>
      <c r="AS10" s="244">
        <v>22893</v>
      </c>
      <c r="AT10" s="244">
        <v>16099</v>
      </c>
      <c r="AU10" s="244">
        <v>4973</v>
      </c>
      <c r="AV10" s="244">
        <v>18</v>
      </c>
      <c r="AW10" s="244">
        <v>3937</v>
      </c>
      <c r="AX10" s="244">
        <v>39921</v>
      </c>
      <c r="AY10" s="244">
        <v>1732</v>
      </c>
      <c r="AZ10" s="244">
        <v>0</v>
      </c>
      <c r="BA10" s="244">
        <v>0</v>
      </c>
      <c r="BB10" s="244">
        <v>1292</v>
      </c>
      <c r="BC10" s="244">
        <v>0</v>
      </c>
      <c r="BD10" s="244">
        <v>1077</v>
      </c>
      <c r="BE10" s="244">
        <v>36110</v>
      </c>
      <c r="BF10" s="244">
        <v>0</v>
      </c>
      <c r="BG10" s="244">
        <v>8</v>
      </c>
      <c r="BH10" s="244">
        <v>339</v>
      </c>
      <c r="BI10" s="244">
        <v>1517</v>
      </c>
      <c r="BJ10" s="244">
        <v>264</v>
      </c>
      <c r="BK10" s="244">
        <v>88</v>
      </c>
      <c r="BL10" s="244">
        <v>8435</v>
      </c>
      <c r="BM10" s="244">
        <v>5330084</v>
      </c>
      <c r="BN10" s="244">
        <v>3696011</v>
      </c>
      <c r="BO10" s="244">
        <v>0</v>
      </c>
      <c r="BP10" s="244">
        <v>126</v>
      </c>
      <c r="BQ10" s="244">
        <v>465</v>
      </c>
      <c r="BR10" s="244">
        <v>1769</v>
      </c>
      <c r="BS10" s="244">
        <v>216</v>
      </c>
      <c r="BT10" s="244">
        <v>356</v>
      </c>
      <c r="BU10" s="244">
        <v>0</v>
      </c>
      <c r="BV10" s="244">
        <v>0</v>
      </c>
      <c r="BW10" s="244">
        <v>376</v>
      </c>
      <c r="BX10" s="244">
        <v>11</v>
      </c>
      <c r="BY10" s="244">
        <v>0</v>
      </c>
      <c r="BZ10" s="244">
        <v>7</v>
      </c>
      <c r="CA10" s="244">
        <v>0</v>
      </c>
      <c r="CB10" s="244">
        <v>1039</v>
      </c>
      <c r="CC10" s="244">
        <v>88</v>
      </c>
      <c r="CD10" s="244">
        <v>836</v>
      </c>
      <c r="CE10" s="244">
        <v>0</v>
      </c>
      <c r="CF10" s="244">
        <v>0</v>
      </c>
      <c r="CG10" s="244">
        <v>18</v>
      </c>
      <c r="CH10" s="244">
        <v>56</v>
      </c>
      <c r="CI10" s="244">
        <v>54</v>
      </c>
      <c r="CJ10" s="244">
        <v>971</v>
      </c>
      <c r="CK10" s="244">
        <v>10380</v>
      </c>
      <c r="CL10" s="244">
        <v>4029</v>
      </c>
      <c r="CM10" s="244">
        <v>381</v>
      </c>
      <c r="CN10" s="244">
        <v>1475</v>
      </c>
      <c r="CO10" s="244">
        <v>2638</v>
      </c>
      <c r="CP10" s="244">
        <v>5537</v>
      </c>
      <c r="CQ10" s="244">
        <v>0</v>
      </c>
      <c r="CR10" s="244">
        <v>177</v>
      </c>
      <c r="CS10" s="244">
        <v>133</v>
      </c>
      <c r="CT10" s="244">
        <v>6813</v>
      </c>
      <c r="CU10" s="244">
        <v>118</v>
      </c>
      <c r="CV10" s="244">
        <v>6630</v>
      </c>
      <c r="CW10" s="244">
        <v>633</v>
      </c>
      <c r="CX10" s="244">
        <v>77</v>
      </c>
      <c r="CY10" s="244">
        <v>0</v>
      </c>
      <c r="CZ10" s="244">
        <v>0</v>
      </c>
      <c r="DA10" s="245">
        <v>14016246</v>
      </c>
      <c r="DB10" s="243">
        <v>0</v>
      </c>
      <c r="DC10" s="244">
        <v>127</v>
      </c>
      <c r="DD10" s="244">
        <v>0</v>
      </c>
      <c r="DE10" s="244">
        <v>0</v>
      </c>
      <c r="DF10" s="244">
        <v>0</v>
      </c>
      <c r="DG10" s="244">
        <v>15591</v>
      </c>
      <c r="DH10" s="245">
        <v>15718</v>
      </c>
      <c r="DI10" s="245">
        <v>14031964</v>
      </c>
      <c r="DJ10" s="245">
        <v>0</v>
      </c>
      <c r="DK10" s="245">
        <v>15718</v>
      </c>
      <c r="DL10" s="245">
        <v>14031964</v>
      </c>
      <c r="DM10" s="245">
        <v>-14031964</v>
      </c>
      <c r="DN10" s="244">
        <v>-14016246</v>
      </c>
      <c r="DO10" s="245">
        <v>0</v>
      </c>
      <c r="DQ10" s="359">
        <v>1</v>
      </c>
      <c r="DR10" s="359">
        <v>0</v>
      </c>
      <c r="DS10" s="359">
        <v>4.9471811689947508E-8</v>
      </c>
      <c r="DT10" s="359">
        <v>0</v>
      </c>
    </row>
    <row r="11" spans="1:124" ht="15" customHeight="1" x14ac:dyDescent="0.15">
      <c r="A11" s="246" t="s">
        <v>333</v>
      </c>
      <c r="B11" s="247" t="s">
        <v>630</v>
      </c>
      <c r="C11" s="243">
        <v>0</v>
      </c>
      <c r="D11" s="244">
        <v>0</v>
      </c>
      <c r="E11" s="244">
        <v>0</v>
      </c>
      <c r="F11" s="244">
        <v>13744</v>
      </c>
      <c r="G11" s="244">
        <v>0</v>
      </c>
      <c r="H11" s="244">
        <v>0</v>
      </c>
      <c r="I11" s="244">
        <v>38280</v>
      </c>
      <c r="J11" s="244">
        <v>0</v>
      </c>
      <c r="K11" s="244">
        <v>0</v>
      </c>
      <c r="L11" s="244">
        <v>0</v>
      </c>
      <c r="M11" s="244">
        <v>0</v>
      </c>
      <c r="N11" s="244">
        <v>0</v>
      </c>
      <c r="O11" s="244">
        <v>0</v>
      </c>
      <c r="P11" s="244">
        <v>8150</v>
      </c>
      <c r="Q11" s="244">
        <v>5</v>
      </c>
      <c r="R11" s="244">
        <v>0</v>
      </c>
      <c r="S11" s="244">
        <v>49</v>
      </c>
      <c r="T11" s="244">
        <v>0</v>
      </c>
      <c r="U11" s="244">
        <v>102854</v>
      </c>
      <c r="V11" s="244">
        <v>209</v>
      </c>
      <c r="W11" s="244">
        <v>0</v>
      </c>
      <c r="X11" s="244">
        <v>25949</v>
      </c>
      <c r="Y11" s="244">
        <v>31262</v>
      </c>
      <c r="Z11" s="244">
        <v>224</v>
      </c>
      <c r="AA11" s="244">
        <v>1472</v>
      </c>
      <c r="AB11" s="244">
        <v>2852</v>
      </c>
      <c r="AC11" s="244">
        <v>232</v>
      </c>
      <c r="AD11" s="244">
        <v>748354</v>
      </c>
      <c r="AE11" s="244">
        <v>0</v>
      </c>
      <c r="AF11" s="244">
        <v>766</v>
      </c>
      <c r="AG11" s="244">
        <v>4</v>
      </c>
      <c r="AH11" s="244">
        <v>447782</v>
      </c>
      <c r="AI11" s="244">
        <v>5874717</v>
      </c>
      <c r="AJ11" s="244">
        <v>677751</v>
      </c>
      <c r="AK11" s="244">
        <v>0</v>
      </c>
      <c r="AL11" s="244">
        <v>0</v>
      </c>
      <c r="AM11" s="244">
        <v>0</v>
      </c>
      <c r="AN11" s="244">
        <v>8005</v>
      </c>
      <c r="AO11" s="244">
        <v>779734</v>
      </c>
      <c r="AP11" s="244">
        <v>0</v>
      </c>
      <c r="AQ11" s="244">
        <v>921</v>
      </c>
      <c r="AR11" s="244">
        <v>1818</v>
      </c>
      <c r="AS11" s="244">
        <v>512</v>
      </c>
      <c r="AT11" s="244">
        <v>683</v>
      </c>
      <c r="AU11" s="244">
        <v>6420</v>
      </c>
      <c r="AV11" s="244">
        <v>7529</v>
      </c>
      <c r="AW11" s="244">
        <v>0</v>
      </c>
      <c r="AX11" s="244">
        <v>0</v>
      </c>
      <c r="AY11" s="244">
        <v>0</v>
      </c>
      <c r="AZ11" s="244">
        <v>0</v>
      </c>
      <c r="BA11" s="244">
        <v>0</v>
      </c>
      <c r="BB11" s="244">
        <v>0</v>
      </c>
      <c r="BC11" s="244">
        <v>0</v>
      </c>
      <c r="BD11" s="244">
        <v>0</v>
      </c>
      <c r="BE11" s="244">
        <v>0</v>
      </c>
      <c r="BF11" s="244">
        <v>0</v>
      </c>
      <c r="BG11" s="244">
        <v>0</v>
      </c>
      <c r="BH11" s="244">
        <v>23456</v>
      </c>
      <c r="BI11" s="244">
        <v>0</v>
      </c>
      <c r="BJ11" s="244">
        <v>781536</v>
      </c>
      <c r="BK11" s="244">
        <v>32650</v>
      </c>
      <c r="BL11" s="244">
        <v>13150018</v>
      </c>
      <c r="BM11" s="244">
        <v>-188</v>
      </c>
      <c r="BN11" s="244">
        <v>0</v>
      </c>
      <c r="BO11" s="244">
        <v>0</v>
      </c>
      <c r="BP11" s="244">
        <v>0</v>
      </c>
      <c r="BQ11" s="244">
        <v>0</v>
      </c>
      <c r="BR11" s="244">
        <v>0</v>
      </c>
      <c r="BS11" s="244">
        <v>0</v>
      </c>
      <c r="BT11" s="244">
        <v>0</v>
      </c>
      <c r="BU11" s="244">
        <v>0</v>
      </c>
      <c r="BV11" s="244">
        <v>0</v>
      </c>
      <c r="BW11" s="244">
        <v>0</v>
      </c>
      <c r="BX11" s="244">
        <v>0</v>
      </c>
      <c r="BY11" s="244">
        <v>0</v>
      </c>
      <c r="BZ11" s="244">
        <v>0</v>
      </c>
      <c r="CA11" s="244">
        <v>0</v>
      </c>
      <c r="CB11" s="244">
        <v>0</v>
      </c>
      <c r="CC11" s="244">
        <v>0</v>
      </c>
      <c r="CD11" s="244">
        <v>0</v>
      </c>
      <c r="CE11" s="244">
        <v>0</v>
      </c>
      <c r="CF11" s="244">
        <v>0</v>
      </c>
      <c r="CG11" s="244">
        <v>0</v>
      </c>
      <c r="CH11" s="244">
        <v>0</v>
      </c>
      <c r="CI11" s="244">
        <v>1933</v>
      </c>
      <c r="CJ11" s="244">
        <v>0</v>
      </c>
      <c r="CK11" s="244">
        <v>0</v>
      </c>
      <c r="CL11" s="244">
        <v>0</v>
      </c>
      <c r="CM11" s="244">
        <v>0</v>
      </c>
      <c r="CN11" s="244">
        <v>0</v>
      </c>
      <c r="CO11" s="244">
        <v>0</v>
      </c>
      <c r="CP11" s="244">
        <v>0</v>
      </c>
      <c r="CQ11" s="244">
        <v>0</v>
      </c>
      <c r="CR11" s="244">
        <v>0</v>
      </c>
      <c r="CS11" s="244">
        <v>0</v>
      </c>
      <c r="CT11" s="244">
        <v>-3779</v>
      </c>
      <c r="CU11" s="244">
        <v>-4083</v>
      </c>
      <c r="CV11" s="244">
        <v>0</v>
      </c>
      <c r="CW11" s="244">
        <v>1940</v>
      </c>
      <c r="CX11" s="244">
        <v>6913</v>
      </c>
      <c r="CY11" s="244">
        <v>0</v>
      </c>
      <c r="CZ11" s="244">
        <v>10425</v>
      </c>
      <c r="DA11" s="245">
        <v>22781099</v>
      </c>
      <c r="DB11" s="243">
        <v>-46273</v>
      </c>
      <c r="DC11" s="244">
        <v>-55531</v>
      </c>
      <c r="DD11" s="244">
        <v>0</v>
      </c>
      <c r="DE11" s="244">
        <v>0</v>
      </c>
      <c r="DF11" s="244">
        <v>-91631</v>
      </c>
      <c r="DG11" s="244">
        <v>-98807</v>
      </c>
      <c r="DH11" s="245">
        <v>-292242</v>
      </c>
      <c r="DI11" s="245">
        <v>22488857</v>
      </c>
      <c r="DJ11" s="245">
        <v>7841290</v>
      </c>
      <c r="DK11" s="245">
        <v>7549048</v>
      </c>
      <c r="DL11" s="245">
        <v>30330147</v>
      </c>
      <c r="DM11" s="245">
        <v>-7338742</v>
      </c>
      <c r="DN11" s="244">
        <v>210306</v>
      </c>
      <c r="DO11" s="245">
        <v>22991405</v>
      </c>
      <c r="DQ11" s="359">
        <v>0.32632791999999999</v>
      </c>
      <c r="DR11" s="359">
        <v>0.67367208000000001</v>
      </c>
      <c r="DS11" s="359">
        <v>-2.1631647046885632E-5</v>
      </c>
      <c r="DT11" s="359">
        <v>0</v>
      </c>
    </row>
    <row r="12" spans="1:124" ht="15" customHeight="1" x14ac:dyDescent="0.15">
      <c r="A12" s="246" t="s">
        <v>334</v>
      </c>
      <c r="B12" s="247" t="s">
        <v>534</v>
      </c>
      <c r="C12" s="243">
        <v>0</v>
      </c>
      <c r="D12" s="244">
        <v>69337</v>
      </c>
      <c r="E12" s="244">
        <v>0</v>
      </c>
      <c r="F12" s="244">
        <v>0</v>
      </c>
      <c r="G12" s="244">
        <v>0</v>
      </c>
      <c r="H12" s="244">
        <v>0</v>
      </c>
      <c r="I12" s="244">
        <v>0</v>
      </c>
      <c r="J12" s="244">
        <v>22431590</v>
      </c>
      <c r="K12" s="244">
        <v>18864</v>
      </c>
      <c r="L12" s="244">
        <v>0</v>
      </c>
      <c r="M12" s="244">
        <v>1932712</v>
      </c>
      <c r="N12" s="244">
        <v>4237404</v>
      </c>
      <c r="O12" s="244">
        <v>177637</v>
      </c>
      <c r="P12" s="244">
        <v>117379</v>
      </c>
      <c r="Q12" s="244">
        <v>0</v>
      </c>
      <c r="R12" s="244">
        <v>22676</v>
      </c>
      <c r="S12" s="244">
        <v>0</v>
      </c>
      <c r="T12" s="244">
        <v>0</v>
      </c>
      <c r="U12" s="244">
        <v>46323</v>
      </c>
      <c r="V12" s="244">
        <v>0</v>
      </c>
      <c r="W12" s="244">
        <v>0</v>
      </c>
      <c r="X12" s="244">
        <v>0</v>
      </c>
      <c r="Y12" s="244">
        <v>0</v>
      </c>
      <c r="Z12" s="244">
        <v>0</v>
      </c>
      <c r="AA12" s="244">
        <v>0</v>
      </c>
      <c r="AB12" s="244">
        <v>113432</v>
      </c>
      <c r="AC12" s="244">
        <v>12749</v>
      </c>
      <c r="AD12" s="244">
        <v>0</v>
      </c>
      <c r="AE12" s="244">
        <v>0</v>
      </c>
      <c r="AF12" s="244">
        <v>0</v>
      </c>
      <c r="AG12" s="244">
        <v>4903</v>
      </c>
      <c r="AH12" s="244">
        <v>0</v>
      </c>
      <c r="AI12" s="244">
        <v>0</v>
      </c>
      <c r="AJ12" s="244">
        <v>0</v>
      </c>
      <c r="AK12" s="244">
        <v>0</v>
      </c>
      <c r="AL12" s="244">
        <v>0</v>
      </c>
      <c r="AM12" s="244">
        <v>0</v>
      </c>
      <c r="AN12" s="244">
        <v>0</v>
      </c>
      <c r="AO12" s="244">
        <v>0</v>
      </c>
      <c r="AP12" s="244">
        <v>0</v>
      </c>
      <c r="AQ12" s="244">
        <v>0</v>
      </c>
      <c r="AR12" s="244">
        <v>0</v>
      </c>
      <c r="AS12" s="244">
        <v>0</v>
      </c>
      <c r="AT12" s="244">
        <v>0</v>
      </c>
      <c r="AU12" s="244">
        <v>0</v>
      </c>
      <c r="AV12" s="244">
        <v>0</v>
      </c>
      <c r="AW12" s="244">
        <v>0</v>
      </c>
      <c r="AX12" s="244">
        <v>0</v>
      </c>
      <c r="AY12" s="244">
        <v>0</v>
      </c>
      <c r="AZ12" s="244">
        <v>0</v>
      </c>
      <c r="BA12" s="244">
        <v>0</v>
      </c>
      <c r="BB12" s="244">
        <v>0</v>
      </c>
      <c r="BC12" s="244">
        <v>0</v>
      </c>
      <c r="BD12" s="244">
        <v>0</v>
      </c>
      <c r="BE12" s="244">
        <v>0</v>
      </c>
      <c r="BF12" s="244">
        <v>0</v>
      </c>
      <c r="BG12" s="244">
        <v>0</v>
      </c>
      <c r="BH12" s="244">
        <v>51867</v>
      </c>
      <c r="BI12" s="244">
        <v>0</v>
      </c>
      <c r="BJ12" s="244">
        <v>0</v>
      </c>
      <c r="BK12" s="244">
        <v>0</v>
      </c>
      <c r="BL12" s="244">
        <v>0</v>
      </c>
      <c r="BM12" s="244">
        <v>0</v>
      </c>
      <c r="BN12" s="244">
        <v>0</v>
      </c>
      <c r="BO12" s="244">
        <v>0</v>
      </c>
      <c r="BP12" s="244">
        <v>0</v>
      </c>
      <c r="BQ12" s="244">
        <v>0</v>
      </c>
      <c r="BR12" s="244">
        <v>0</v>
      </c>
      <c r="BS12" s="244">
        <v>0</v>
      </c>
      <c r="BT12" s="244">
        <v>0</v>
      </c>
      <c r="BU12" s="244">
        <v>0</v>
      </c>
      <c r="BV12" s="244">
        <v>0</v>
      </c>
      <c r="BW12" s="244">
        <v>0</v>
      </c>
      <c r="BX12" s="244">
        <v>0</v>
      </c>
      <c r="BY12" s="244">
        <v>0</v>
      </c>
      <c r="BZ12" s="244">
        <v>0</v>
      </c>
      <c r="CA12" s="244">
        <v>0</v>
      </c>
      <c r="CB12" s="244">
        <v>0</v>
      </c>
      <c r="CC12" s="244">
        <v>0</v>
      </c>
      <c r="CD12" s="244">
        <v>3487</v>
      </c>
      <c r="CE12" s="244">
        <v>0</v>
      </c>
      <c r="CF12" s="244">
        <v>0</v>
      </c>
      <c r="CG12" s="244">
        <v>0</v>
      </c>
      <c r="CH12" s="244">
        <v>0</v>
      </c>
      <c r="CI12" s="244">
        <v>13608</v>
      </c>
      <c r="CJ12" s="244">
        <v>820559</v>
      </c>
      <c r="CK12" s="244">
        <v>0</v>
      </c>
      <c r="CL12" s="244">
        <v>433746</v>
      </c>
      <c r="CM12" s="244">
        <v>285411</v>
      </c>
      <c r="CN12" s="244">
        <v>499335</v>
      </c>
      <c r="CO12" s="244">
        <v>0</v>
      </c>
      <c r="CP12" s="244">
        <v>0</v>
      </c>
      <c r="CQ12" s="244">
        <v>0</v>
      </c>
      <c r="CR12" s="244">
        <v>0</v>
      </c>
      <c r="CS12" s="244">
        <v>0</v>
      </c>
      <c r="CT12" s="244">
        <v>1222185</v>
      </c>
      <c r="CU12" s="244">
        <v>8422242</v>
      </c>
      <c r="CV12" s="244">
        <v>0</v>
      </c>
      <c r="CW12" s="244">
        <v>986</v>
      </c>
      <c r="CX12" s="244">
        <v>138137</v>
      </c>
      <c r="CY12" s="244">
        <v>0</v>
      </c>
      <c r="CZ12" s="244">
        <v>0</v>
      </c>
      <c r="DA12" s="245">
        <v>41076569</v>
      </c>
      <c r="DB12" s="243">
        <v>519834</v>
      </c>
      <c r="DC12" s="244">
        <v>34689762</v>
      </c>
      <c r="DD12" s="244">
        <v>0</v>
      </c>
      <c r="DE12" s="244">
        <v>0</v>
      </c>
      <c r="DF12" s="244">
        <v>0</v>
      </c>
      <c r="DG12" s="244">
        <v>-369096</v>
      </c>
      <c r="DH12" s="245">
        <v>34840500</v>
      </c>
      <c r="DI12" s="245">
        <v>75917069</v>
      </c>
      <c r="DJ12" s="245">
        <v>172086393</v>
      </c>
      <c r="DK12" s="245">
        <v>206926893</v>
      </c>
      <c r="DL12" s="245">
        <v>248003462</v>
      </c>
      <c r="DM12" s="245">
        <v>-49193190</v>
      </c>
      <c r="DN12" s="244">
        <v>157733703</v>
      </c>
      <c r="DO12" s="245">
        <v>198810272</v>
      </c>
      <c r="DQ12" s="359">
        <v>0.6479859</v>
      </c>
      <c r="DR12" s="359">
        <v>0.3520141</v>
      </c>
      <c r="DS12" s="359">
        <v>1.3513113175063755E-2</v>
      </c>
      <c r="DT12" s="359">
        <v>0</v>
      </c>
    </row>
    <row r="13" spans="1:124" ht="15" customHeight="1" x14ac:dyDescent="0.15">
      <c r="A13" s="246" t="s">
        <v>335</v>
      </c>
      <c r="B13" s="247" t="s">
        <v>631</v>
      </c>
      <c r="C13" s="243">
        <v>0</v>
      </c>
      <c r="D13" s="244">
        <v>0</v>
      </c>
      <c r="E13" s="244">
        <v>0</v>
      </c>
      <c r="F13" s="244">
        <v>0</v>
      </c>
      <c r="G13" s="244">
        <v>1029781</v>
      </c>
      <c r="H13" s="244">
        <v>0</v>
      </c>
      <c r="I13" s="244">
        <v>0</v>
      </c>
      <c r="J13" s="244">
        <v>56737</v>
      </c>
      <c r="K13" s="244">
        <v>2553435</v>
      </c>
      <c r="L13" s="244">
        <v>0</v>
      </c>
      <c r="M13" s="244">
        <v>171662</v>
      </c>
      <c r="N13" s="244">
        <v>1319831</v>
      </c>
      <c r="O13" s="244">
        <v>0</v>
      </c>
      <c r="P13" s="244">
        <v>55446</v>
      </c>
      <c r="Q13" s="244">
        <v>8</v>
      </c>
      <c r="R13" s="244">
        <v>0</v>
      </c>
      <c r="S13" s="244">
        <v>0</v>
      </c>
      <c r="T13" s="244">
        <v>0</v>
      </c>
      <c r="U13" s="244">
        <v>0</v>
      </c>
      <c r="V13" s="244">
        <v>0</v>
      </c>
      <c r="W13" s="244">
        <v>0</v>
      </c>
      <c r="X13" s="244">
        <v>0</v>
      </c>
      <c r="Y13" s="244">
        <v>0</v>
      </c>
      <c r="Z13" s="244">
        <v>0</v>
      </c>
      <c r="AA13" s="244">
        <v>0</v>
      </c>
      <c r="AB13" s="244">
        <v>857</v>
      </c>
      <c r="AC13" s="244">
        <v>0</v>
      </c>
      <c r="AD13" s="244">
        <v>0</v>
      </c>
      <c r="AE13" s="244">
        <v>0</v>
      </c>
      <c r="AF13" s="244">
        <v>0</v>
      </c>
      <c r="AG13" s="244">
        <v>0</v>
      </c>
      <c r="AH13" s="244">
        <v>0</v>
      </c>
      <c r="AI13" s="244">
        <v>0</v>
      </c>
      <c r="AJ13" s="244">
        <v>0</v>
      </c>
      <c r="AK13" s="244">
        <v>0</v>
      </c>
      <c r="AL13" s="244">
        <v>0</v>
      </c>
      <c r="AM13" s="244">
        <v>0</v>
      </c>
      <c r="AN13" s="244">
        <v>0</v>
      </c>
      <c r="AO13" s="244">
        <v>0</v>
      </c>
      <c r="AP13" s="244">
        <v>0</v>
      </c>
      <c r="AQ13" s="244">
        <v>0</v>
      </c>
      <c r="AR13" s="244">
        <v>0</v>
      </c>
      <c r="AS13" s="244">
        <v>0</v>
      </c>
      <c r="AT13" s="244">
        <v>0</v>
      </c>
      <c r="AU13" s="244">
        <v>0</v>
      </c>
      <c r="AV13" s="244">
        <v>0</v>
      </c>
      <c r="AW13" s="244">
        <v>0</v>
      </c>
      <c r="AX13" s="244">
        <v>0</v>
      </c>
      <c r="AY13" s="244">
        <v>0</v>
      </c>
      <c r="AZ13" s="244">
        <v>0</v>
      </c>
      <c r="BA13" s="244">
        <v>0</v>
      </c>
      <c r="BB13" s="244">
        <v>0</v>
      </c>
      <c r="BC13" s="244">
        <v>0</v>
      </c>
      <c r="BD13" s="244">
        <v>0</v>
      </c>
      <c r="BE13" s="244">
        <v>0</v>
      </c>
      <c r="BF13" s="244">
        <v>0</v>
      </c>
      <c r="BG13" s="244">
        <v>0</v>
      </c>
      <c r="BH13" s="244">
        <v>0</v>
      </c>
      <c r="BI13" s="244">
        <v>0</v>
      </c>
      <c r="BJ13" s="244">
        <v>0</v>
      </c>
      <c r="BK13" s="244">
        <v>0</v>
      </c>
      <c r="BL13" s="244">
        <v>0</v>
      </c>
      <c r="BM13" s="244">
        <v>0</v>
      </c>
      <c r="BN13" s="244">
        <v>0</v>
      </c>
      <c r="BO13" s="244">
        <v>0</v>
      </c>
      <c r="BP13" s="244">
        <v>0</v>
      </c>
      <c r="BQ13" s="244">
        <v>0</v>
      </c>
      <c r="BR13" s="244">
        <v>0</v>
      </c>
      <c r="BS13" s="244">
        <v>0</v>
      </c>
      <c r="BT13" s="244">
        <v>0</v>
      </c>
      <c r="BU13" s="244">
        <v>0</v>
      </c>
      <c r="BV13" s="244">
        <v>0</v>
      </c>
      <c r="BW13" s="244">
        <v>0</v>
      </c>
      <c r="BX13" s="244">
        <v>0</v>
      </c>
      <c r="BY13" s="244">
        <v>0</v>
      </c>
      <c r="BZ13" s="244">
        <v>0</v>
      </c>
      <c r="CA13" s="244">
        <v>0</v>
      </c>
      <c r="CB13" s="244">
        <v>0</v>
      </c>
      <c r="CC13" s="244">
        <v>0</v>
      </c>
      <c r="CD13" s="244">
        <v>765</v>
      </c>
      <c r="CE13" s="244">
        <v>0</v>
      </c>
      <c r="CF13" s="244">
        <v>0</v>
      </c>
      <c r="CG13" s="244">
        <v>0</v>
      </c>
      <c r="CH13" s="244">
        <v>0</v>
      </c>
      <c r="CI13" s="244">
        <v>8392</v>
      </c>
      <c r="CJ13" s="244">
        <v>143752</v>
      </c>
      <c r="CK13" s="244">
        <v>0</v>
      </c>
      <c r="CL13" s="244">
        <v>266603</v>
      </c>
      <c r="CM13" s="244">
        <v>253390</v>
      </c>
      <c r="CN13" s="244">
        <v>451354</v>
      </c>
      <c r="CO13" s="244">
        <v>0</v>
      </c>
      <c r="CP13" s="244">
        <v>0</v>
      </c>
      <c r="CQ13" s="244">
        <v>0</v>
      </c>
      <c r="CR13" s="244">
        <v>0</v>
      </c>
      <c r="CS13" s="244">
        <v>0</v>
      </c>
      <c r="CT13" s="244">
        <v>652763</v>
      </c>
      <c r="CU13" s="244">
        <v>3771358</v>
      </c>
      <c r="CV13" s="244">
        <v>0</v>
      </c>
      <c r="CW13" s="244">
        <v>449</v>
      </c>
      <c r="CX13" s="244">
        <v>60906</v>
      </c>
      <c r="CY13" s="244">
        <v>0</v>
      </c>
      <c r="CZ13" s="244">
        <v>0</v>
      </c>
      <c r="DA13" s="245">
        <v>10797489</v>
      </c>
      <c r="DB13" s="243">
        <v>525122</v>
      </c>
      <c r="DC13" s="244">
        <v>22071105</v>
      </c>
      <c r="DD13" s="244">
        <v>0</v>
      </c>
      <c r="DE13" s="244">
        <v>0</v>
      </c>
      <c r="DF13" s="244">
        <v>0</v>
      </c>
      <c r="DG13" s="244">
        <v>72749</v>
      </c>
      <c r="DH13" s="245">
        <v>22668976</v>
      </c>
      <c r="DI13" s="245">
        <v>33466465</v>
      </c>
      <c r="DJ13" s="245">
        <v>56367252</v>
      </c>
      <c r="DK13" s="245">
        <v>79036228</v>
      </c>
      <c r="DL13" s="245">
        <v>89833717</v>
      </c>
      <c r="DM13" s="245">
        <v>-28468167</v>
      </c>
      <c r="DN13" s="244">
        <v>50568061</v>
      </c>
      <c r="DO13" s="245">
        <v>61365550</v>
      </c>
      <c r="DQ13" s="359">
        <v>0.85064757000000002</v>
      </c>
      <c r="DR13" s="359">
        <v>0.14935242999999998</v>
      </c>
      <c r="DS13" s="359">
        <v>8.5976185066855039E-3</v>
      </c>
      <c r="DT13" s="359">
        <v>0</v>
      </c>
    </row>
    <row r="14" spans="1:124" ht="15" customHeight="1" x14ac:dyDescent="0.15">
      <c r="A14" s="246" t="s">
        <v>336</v>
      </c>
      <c r="B14" s="247" t="s">
        <v>632</v>
      </c>
      <c r="C14" s="243">
        <v>0</v>
      </c>
      <c r="D14" s="244">
        <v>152112</v>
      </c>
      <c r="E14" s="244">
        <v>0</v>
      </c>
      <c r="F14" s="244">
        <v>113351</v>
      </c>
      <c r="G14" s="244">
        <v>0</v>
      </c>
      <c r="H14" s="244">
        <v>0</v>
      </c>
      <c r="I14" s="244">
        <v>0</v>
      </c>
      <c r="J14" s="244">
        <v>0</v>
      </c>
      <c r="K14" s="244">
        <v>2979</v>
      </c>
      <c r="L14" s="244">
        <v>86347</v>
      </c>
      <c r="M14" s="244">
        <v>4152310</v>
      </c>
      <c r="N14" s="244">
        <v>2365809</v>
      </c>
      <c r="O14" s="244">
        <v>366065</v>
      </c>
      <c r="P14" s="244">
        <v>227689</v>
      </c>
      <c r="Q14" s="244">
        <v>11</v>
      </c>
      <c r="R14" s="244">
        <v>0</v>
      </c>
      <c r="S14" s="244">
        <v>75311</v>
      </c>
      <c r="T14" s="244">
        <v>0</v>
      </c>
      <c r="U14" s="244">
        <v>0</v>
      </c>
      <c r="V14" s="244">
        <v>0</v>
      </c>
      <c r="W14" s="244">
        <v>0</v>
      </c>
      <c r="X14" s="244">
        <v>0</v>
      </c>
      <c r="Y14" s="244">
        <v>0</v>
      </c>
      <c r="Z14" s="244">
        <v>0</v>
      </c>
      <c r="AA14" s="244">
        <v>0</v>
      </c>
      <c r="AB14" s="244">
        <v>5</v>
      </c>
      <c r="AC14" s="244">
        <v>48</v>
      </c>
      <c r="AD14" s="244">
        <v>0</v>
      </c>
      <c r="AE14" s="244">
        <v>0</v>
      </c>
      <c r="AF14" s="244">
        <v>0</v>
      </c>
      <c r="AG14" s="244">
        <v>0</v>
      </c>
      <c r="AH14" s="244">
        <v>0</v>
      </c>
      <c r="AI14" s="244">
        <v>0</v>
      </c>
      <c r="AJ14" s="244">
        <v>43</v>
      </c>
      <c r="AK14" s="244">
        <v>0</v>
      </c>
      <c r="AL14" s="244">
        <v>0</v>
      </c>
      <c r="AM14" s="244">
        <v>0</v>
      </c>
      <c r="AN14" s="244">
        <v>0</v>
      </c>
      <c r="AO14" s="244">
        <v>0</v>
      </c>
      <c r="AP14" s="244">
        <v>0</v>
      </c>
      <c r="AQ14" s="244">
        <v>0</v>
      </c>
      <c r="AR14" s="244">
        <v>0</v>
      </c>
      <c r="AS14" s="244">
        <v>0</v>
      </c>
      <c r="AT14" s="244">
        <v>0</v>
      </c>
      <c r="AU14" s="244">
        <v>0</v>
      </c>
      <c r="AV14" s="244">
        <v>0</v>
      </c>
      <c r="AW14" s="244">
        <v>0</v>
      </c>
      <c r="AX14" s="244">
        <v>0</v>
      </c>
      <c r="AY14" s="244">
        <v>0</v>
      </c>
      <c r="AZ14" s="244">
        <v>0</v>
      </c>
      <c r="BA14" s="244">
        <v>0</v>
      </c>
      <c r="BB14" s="244">
        <v>0</v>
      </c>
      <c r="BC14" s="244">
        <v>0</v>
      </c>
      <c r="BD14" s="244">
        <v>0</v>
      </c>
      <c r="BE14" s="244">
        <v>0</v>
      </c>
      <c r="BF14" s="244">
        <v>0</v>
      </c>
      <c r="BG14" s="244">
        <v>0</v>
      </c>
      <c r="BH14" s="244">
        <v>81</v>
      </c>
      <c r="BI14" s="244">
        <v>0</v>
      </c>
      <c r="BJ14" s="244">
        <v>0</v>
      </c>
      <c r="BK14" s="244">
        <v>0</v>
      </c>
      <c r="BL14" s="244">
        <v>0</v>
      </c>
      <c r="BM14" s="244">
        <v>0</v>
      </c>
      <c r="BN14" s="244">
        <v>0</v>
      </c>
      <c r="BO14" s="244">
        <v>0</v>
      </c>
      <c r="BP14" s="244">
        <v>0</v>
      </c>
      <c r="BQ14" s="244">
        <v>0</v>
      </c>
      <c r="BR14" s="244">
        <v>0</v>
      </c>
      <c r="BS14" s="244">
        <v>0</v>
      </c>
      <c r="BT14" s="244">
        <v>0</v>
      </c>
      <c r="BU14" s="244">
        <v>0</v>
      </c>
      <c r="BV14" s="244">
        <v>0</v>
      </c>
      <c r="BW14" s="244">
        <v>0</v>
      </c>
      <c r="BX14" s="244">
        <v>0</v>
      </c>
      <c r="BY14" s="244">
        <v>0</v>
      </c>
      <c r="BZ14" s="244">
        <v>0</v>
      </c>
      <c r="CA14" s="244">
        <v>0</v>
      </c>
      <c r="CB14" s="244">
        <v>0</v>
      </c>
      <c r="CC14" s="244">
        <v>0</v>
      </c>
      <c r="CD14" s="244">
        <v>1475</v>
      </c>
      <c r="CE14" s="244">
        <v>0</v>
      </c>
      <c r="CF14" s="244">
        <v>0</v>
      </c>
      <c r="CG14" s="244">
        <v>0</v>
      </c>
      <c r="CH14" s="244">
        <v>0</v>
      </c>
      <c r="CI14" s="244">
        <v>6416</v>
      </c>
      <c r="CJ14" s="244">
        <v>124563</v>
      </c>
      <c r="CK14" s="244">
        <v>0</v>
      </c>
      <c r="CL14" s="244">
        <v>170073</v>
      </c>
      <c r="CM14" s="244">
        <v>104756</v>
      </c>
      <c r="CN14" s="244">
        <v>286421</v>
      </c>
      <c r="CO14" s="244">
        <v>29740</v>
      </c>
      <c r="CP14" s="244">
        <v>0</v>
      </c>
      <c r="CQ14" s="244">
        <v>0</v>
      </c>
      <c r="CR14" s="244">
        <v>0</v>
      </c>
      <c r="CS14" s="244">
        <v>0</v>
      </c>
      <c r="CT14" s="244">
        <v>449994</v>
      </c>
      <c r="CU14" s="244">
        <v>1655436</v>
      </c>
      <c r="CV14" s="244">
        <v>0</v>
      </c>
      <c r="CW14" s="244">
        <v>0</v>
      </c>
      <c r="CX14" s="244">
        <v>43872</v>
      </c>
      <c r="CY14" s="244">
        <v>0</v>
      </c>
      <c r="CZ14" s="244">
        <v>0</v>
      </c>
      <c r="DA14" s="245">
        <v>10414907</v>
      </c>
      <c r="DB14" s="243">
        <v>29322</v>
      </c>
      <c r="DC14" s="244">
        <v>30502648</v>
      </c>
      <c r="DD14" s="244">
        <v>0</v>
      </c>
      <c r="DE14" s="244">
        <v>0</v>
      </c>
      <c r="DF14" s="244">
        <v>0</v>
      </c>
      <c r="DG14" s="244">
        <v>-129789</v>
      </c>
      <c r="DH14" s="245">
        <v>30402181</v>
      </c>
      <c r="DI14" s="245">
        <v>40817088</v>
      </c>
      <c r="DJ14" s="245">
        <v>12702813</v>
      </c>
      <c r="DK14" s="245">
        <v>43104994</v>
      </c>
      <c r="DL14" s="245">
        <v>53519901</v>
      </c>
      <c r="DM14" s="245">
        <v>-7539179</v>
      </c>
      <c r="DN14" s="244">
        <v>35565815</v>
      </c>
      <c r="DO14" s="245">
        <v>45980722</v>
      </c>
      <c r="DQ14" s="359">
        <v>0.18470644</v>
      </c>
      <c r="DR14" s="359">
        <v>0.81529355999999997</v>
      </c>
      <c r="DS14" s="359">
        <v>1.1882057148824834E-2</v>
      </c>
      <c r="DT14" s="359">
        <v>0</v>
      </c>
    </row>
    <row r="15" spans="1:124" ht="15" customHeight="1" x14ac:dyDescent="0.15">
      <c r="A15" s="246" t="s">
        <v>337</v>
      </c>
      <c r="B15" s="247" t="s">
        <v>537</v>
      </c>
      <c r="C15" s="243">
        <v>0</v>
      </c>
      <c r="D15" s="244">
        <v>0</v>
      </c>
      <c r="E15" s="244">
        <v>0</v>
      </c>
      <c r="F15" s="244">
        <v>0</v>
      </c>
      <c r="G15" s="244">
        <v>0</v>
      </c>
      <c r="H15" s="244">
        <v>0</v>
      </c>
      <c r="I15" s="244">
        <v>0</v>
      </c>
      <c r="J15" s="244">
        <v>0</v>
      </c>
      <c r="K15" s="244">
        <v>0</v>
      </c>
      <c r="L15" s="244">
        <v>0</v>
      </c>
      <c r="M15" s="244">
        <v>614487</v>
      </c>
      <c r="N15" s="244">
        <v>47568</v>
      </c>
      <c r="O15" s="244">
        <v>0</v>
      </c>
      <c r="P15" s="244">
        <v>1269</v>
      </c>
      <c r="Q15" s="244">
        <v>0</v>
      </c>
      <c r="R15" s="244">
        <v>0</v>
      </c>
      <c r="S15" s="244">
        <v>0</v>
      </c>
      <c r="T15" s="244">
        <v>0</v>
      </c>
      <c r="U15" s="244">
        <v>0</v>
      </c>
      <c r="V15" s="244">
        <v>0</v>
      </c>
      <c r="W15" s="244">
        <v>0</v>
      </c>
      <c r="X15" s="244">
        <v>0</v>
      </c>
      <c r="Y15" s="244">
        <v>0</v>
      </c>
      <c r="Z15" s="244">
        <v>0</v>
      </c>
      <c r="AA15" s="244">
        <v>0</v>
      </c>
      <c r="AB15" s="244">
        <v>0</v>
      </c>
      <c r="AC15" s="244">
        <v>0</v>
      </c>
      <c r="AD15" s="244">
        <v>0</v>
      </c>
      <c r="AE15" s="244">
        <v>0</v>
      </c>
      <c r="AF15" s="244">
        <v>0</v>
      </c>
      <c r="AG15" s="244">
        <v>0</v>
      </c>
      <c r="AH15" s="244">
        <v>0</v>
      </c>
      <c r="AI15" s="244">
        <v>0</v>
      </c>
      <c r="AJ15" s="244">
        <v>0</v>
      </c>
      <c r="AK15" s="244">
        <v>0</v>
      </c>
      <c r="AL15" s="244">
        <v>0</v>
      </c>
      <c r="AM15" s="244">
        <v>0</v>
      </c>
      <c r="AN15" s="244">
        <v>0</v>
      </c>
      <c r="AO15" s="244">
        <v>0</v>
      </c>
      <c r="AP15" s="244">
        <v>0</v>
      </c>
      <c r="AQ15" s="244">
        <v>0</v>
      </c>
      <c r="AR15" s="244">
        <v>0</v>
      </c>
      <c r="AS15" s="244">
        <v>0</v>
      </c>
      <c r="AT15" s="244">
        <v>0</v>
      </c>
      <c r="AU15" s="244">
        <v>0</v>
      </c>
      <c r="AV15" s="244">
        <v>0</v>
      </c>
      <c r="AW15" s="244">
        <v>0</v>
      </c>
      <c r="AX15" s="244">
        <v>0</v>
      </c>
      <c r="AY15" s="244">
        <v>0</v>
      </c>
      <c r="AZ15" s="244">
        <v>0</v>
      </c>
      <c r="BA15" s="244">
        <v>0</v>
      </c>
      <c r="BB15" s="244">
        <v>0</v>
      </c>
      <c r="BC15" s="244">
        <v>0</v>
      </c>
      <c r="BD15" s="244">
        <v>0</v>
      </c>
      <c r="BE15" s="244">
        <v>0</v>
      </c>
      <c r="BF15" s="244">
        <v>0</v>
      </c>
      <c r="BG15" s="244">
        <v>0</v>
      </c>
      <c r="BH15" s="244">
        <v>0</v>
      </c>
      <c r="BI15" s="244">
        <v>0</v>
      </c>
      <c r="BJ15" s="244">
        <v>0</v>
      </c>
      <c r="BK15" s="244">
        <v>0</v>
      </c>
      <c r="BL15" s="244">
        <v>0</v>
      </c>
      <c r="BM15" s="244">
        <v>0</v>
      </c>
      <c r="BN15" s="244">
        <v>0</v>
      </c>
      <c r="BO15" s="244">
        <v>0</v>
      </c>
      <c r="BP15" s="244">
        <v>0</v>
      </c>
      <c r="BQ15" s="244">
        <v>0</v>
      </c>
      <c r="BR15" s="244">
        <v>0</v>
      </c>
      <c r="BS15" s="244">
        <v>0</v>
      </c>
      <c r="BT15" s="244">
        <v>0</v>
      </c>
      <c r="BU15" s="244">
        <v>0</v>
      </c>
      <c r="BV15" s="244">
        <v>0</v>
      </c>
      <c r="BW15" s="244">
        <v>0</v>
      </c>
      <c r="BX15" s="244">
        <v>0</v>
      </c>
      <c r="BY15" s="244">
        <v>0</v>
      </c>
      <c r="BZ15" s="244">
        <v>0</v>
      </c>
      <c r="CA15" s="244">
        <v>0</v>
      </c>
      <c r="CB15" s="244">
        <v>0</v>
      </c>
      <c r="CC15" s="244">
        <v>0</v>
      </c>
      <c r="CD15" s="244">
        <v>2133</v>
      </c>
      <c r="CE15" s="244">
        <v>0</v>
      </c>
      <c r="CF15" s="244">
        <v>0</v>
      </c>
      <c r="CG15" s="244">
        <v>0</v>
      </c>
      <c r="CH15" s="244">
        <v>0</v>
      </c>
      <c r="CI15" s="244">
        <v>11078</v>
      </c>
      <c r="CJ15" s="244">
        <v>130029</v>
      </c>
      <c r="CK15" s="244">
        <v>0</v>
      </c>
      <c r="CL15" s="244">
        <v>103484</v>
      </c>
      <c r="CM15" s="244">
        <v>91294</v>
      </c>
      <c r="CN15" s="244">
        <v>175823</v>
      </c>
      <c r="CO15" s="244">
        <v>31978</v>
      </c>
      <c r="CP15" s="244">
        <v>0</v>
      </c>
      <c r="CQ15" s="244">
        <v>0</v>
      </c>
      <c r="CR15" s="244">
        <v>0</v>
      </c>
      <c r="CS15" s="244">
        <v>0</v>
      </c>
      <c r="CT15" s="244">
        <v>297244</v>
      </c>
      <c r="CU15" s="244">
        <v>3165931</v>
      </c>
      <c r="CV15" s="244">
        <v>0</v>
      </c>
      <c r="CW15" s="244">
        <v>0</v>
      </c>
      <c r="CX15" s="244">
        <v>30161</v>
      </c>
      <c r="CY15" s="244">
        <v>0</v>
      </c>
      <c r="CZ15" s="244">
        <v>0</v>
      </c>
      <c r="DA15" s="245">
        <v>4702479</v>
      </c>
      <c r="DB15" s="243">
        <v>1029541</v>
      </c>
      <c r="DC15" s="244">
        <v>41195650</v>
      </c>
      <c r="DD15" s="244">
        <v>0</v>
      </c>
      <c r="DE15" s="244">
        <v>0</v>
      </c>
      <c r="DF15" s="244">
        <v>0</v>
      </c>
      <c r="DG15" s="244">
        <v>-42792</v>
      </c>
      <c r="DH15" s="245">
        <v>42182399</v>
      </c>
      <c r="DI15" s="245">
        <v>46884878</v>
      </c>
      <c r="DJ15" s="245">
        <v>30999616</v>
      </c>
      <c r="DK15" s="245">
        <v>73182015</v>
      </c>
      <c r="DL15" s="245">
        <v>77884494</v>
      </c>
      <c r="DM15" s="245">
        <v>-32697974</v>
      </c>
      <c r="DN15" s="244">
        <v>40484041</v>
      </c>
      <c r="DO15" s="245">
        <v>45186520</v>
      </c>
      <c r="DQ15" s="359">
        <v>0.69740981000000002</v>
      </c>
      <c r="DR15" s="359">
        <v>0.30259018999999998</v>
      </c>
      <c r="DS15" s="359">
        <v>1.6047428655472332E-2</v>
      </c>
      <c r="DT15" s="359">
        <v>0</v>
      </c>
    </row>
    <row r="16" spans="1:124" ht="15" customHeight="1" x14ac:dyDescent="0.15">
      <c r="A16" s="246" t="s">
        <v>338</v>
      </c>
      <c r="B16" s="247" t="s">
        <v>633</v>
      </c>
      <c r="C16" s="243">
        <v>0</v>
      </c>
      <c r="D16" s="244">
        <v>1554684</v>
      </c>
      <c r="E16" s="244">
        <v>0</v>
      </c>
      <c r="F16" s="244">
        <v>274547</v>
      </c>
      <c r="G16" s="244">
        <v>67060</v>
      </c>
      <c r="H16" s="244">
        <v>0</v>
      </c>
      <c r="I16" s="244">
        <v>0</v>
      </c>
      <c r="J16" s="244">
        <v>2491463</v>
      </c>
      <c r="K16" s="244">
        <v>1248767</v>
      </c>
      <c r="L16" s="244">
        <v>5430</v>
      </c>
      <c r="M16" s="244">
        <v>6702335</v>
      </c>
      <c r="N16" s="244">
        <v>10549315</v>
      </c>
      <c r="O16" s="244">
        <v>286064</v>
      </c>
      <c r="P16" s="244">
        <v>1413283</v>
      </c>
      <c r="Q16" s="244">
        <v>207</v>
      </c>
      <c r="R16" s="244">
        <v>0</v>
      </c>
      <c r="S16" s="244">
        <v>0</v>
      </c>
      <c r="T16" s="244">
        <v>0</v>
      </c>
      <c r="U16" s="244">
        <v>114985</v>
      </c>
      <c r="V16" s="244">
        <v>553</v>
      </c>
      <c r="W16" s="244">
        <v>0</v>
      </c>
      <c r="X16" s="244">
        <v>893</v>
      </c>
      <c r="Y16" s="244">
        <v>403</v>
      </c>
      <c r="Z16" s="244">
        <v>8</v>
      </c>
      <c r="AA16" s="244">
        <v>242</v>
      </c>
      <c r="AB16" s="244">
        <v>247476</v>
      </c>
      <c r="AC16" s="244">
        <v>38519</v>
      </c>
      <c r="AD16" s="244">
        <v>2</v>
      </c>
      <c r="AE16" s="244">
        <v>1009</v>
      </c>
      <c r="AF16" s="244">
        <v>16</v>
      </c>
      <c r="AG16" s="244">
        <v>2</v>
      </c>
      <c r="AH16" s="244">
        <v>220</v>
      </c>
      <c r="AI16" s="244">
        <v>0</v>
      </c>
      <c r="AJ16" s="244">
        <v>26564</v>
      </c>
      <c r="AK16" s="244">
        <v>0</v>
      </c>
      <c r="AL16" s="244">
        <v>0</v>
      </c>
      <c r="AM16" s="244">
        <v>0</v>
      </c>
      <c r="AN16" s="244">
        <v>446</v>
      </c>
      <c r="AO16" s="244">
        <v>0</v>
      </c>
      <c r="AP16" s="244">
        <v>0</v>
      </c>
      <c r="AQ16" s="244">
        <v>0</v>
      </c>
      <c r="AR16" s="244">
        <v>0</v>
      </c>
      <c r="AS16" s="244">
        <v>0</v>
      </c>
      <c r="AT16" s="244">
        <v>0</v>
      </c>
      <c r="AU16" s="244">
        <v>0</v>
      </c>
      <c r="AV16" s="244">
        <v>0</v>
      </c>
      <c r="AW16" s="244">
        <v>0</v>
      </c>
      <c r="AX16" s="244">
        <v>0</v>
      </c>
      <c r="AY16" s="244">
        <v>0</v>
      </c>
      <c r="AZ16" s="244">
        <v>0</v>
      </c>
      <c r="BA16" s="244">
        <v>0</v>
      </c>
      <c r="BB16" s="244">
        <v>0</v>
      </c>
      <c r="BC16" s="244">
        <v>0</v>
      </c>
      <c r="BD16" s="244">
        <v>0</v>
      </c>
      <c r="BE16" s="244">
        <v>0</v>
      </c>
      <c r="BF16" s="244">
        <v>0</v>
      </c>
      <c r="BG16" s="244">
        <v>0</v>
      </c>
      <c r="BH16" s="244">
        <v>128</v>
      </c>
      <c r="BI16" s="244">
        <v>0</v>
      </c>
      <c r="BJ16" s="244">
        <v>0</v>
      </c>
      <c r="BK16" s="244">
        <v>0</v>
      </c>
      <c r="BL16" s="244">
        <v>0</v>
      </c>
      <c r="BM16" s="244">
        <v>0</v>
      </c>
      <c r="BN16" s="244">
        <v>0</v>
      </c>
      <c r="BO16" s="244">
        <v>0</v>
      </c>
      <c r="BP16" s="244">
        <v>0</v>
      </c>
      <c r="BQ16" s="244">
        <v>0</v>
      </c>
      <c r="BR16" s="244">
        <v>0</v>
      </c>
      <c r="BS16" s="244">
        <v>0</v>
      </c>
      <c r="BT16" s="244">
        <v>0</v>
      </c>
      <c r="BU16" s="244">
        <v>0</v>
      </c>
      <c r="BV16" s="244">
        <v>0</v>
      </c>
      <c r="BW16" s="244">
        <v>0</v>
      </c>
      <c r="BX16" s="244">
        <v>0</v>
      </c>
      <c r="BY16" s="244">
        <v>0</v>
      </c>
      <c r="BZ16" s="244">
        <v>0</v>
      </c>
      <c r="CA16" s="244">
        <v>0</v>
      </c>
      <c r="CB16" s="244">
        <v>0</v>
      </c>
      <c r="CC16" s="244">
        <v>0</v>
      </c>
      <c r="CD16" s="244">
        <v>2799</v>
      </c>
      <c r="CE16" s="244">
        <v>0</v>
      </c>
      <c r="CF16" s="244">
        <v>0</v>
      </c>
      <c r="CG16" s="244">
        <v>0</v>
      </c>
      <c r="CH16" s="244">
        <v>35</v>
      </c>
      <c r="CI16" s="244">
        <v>36853</v>
      </c>
      <c r="CJ16" s="244">
        <v>304765</v>
      </c>
      <c r="CK16" s="244">
        <v>0</v>
      </c>
      <c r="CL16" s="244">
        <v>781953</v>
      </c>
      <c r="CM16" s="244">
        <v>421871</v>
      </c>
      <c r="CN16" s="244">
        <v>757463</v>
      </c>
      <c r="CO16" s="244">
        <v>0</v>
      </c>
      <c r="CP16" s="244">
        <v>0</v>
      </c>
      <c r="CQ16" s="244">
        <v>0</v>
      </c>
      <c r="CR16" s="244">
        <v>0</v>
      </c>
      <c r="CS16" s="244">
        <v>0</v>
      </c>
      <c r="CT16" s="244">
        <v>1128810</v>
      </c>
      <c r="CU16" s="244">
        <v>7339638</v>
      </c>
      <c r="CV16" s="244">
        <v>0</v>
      </c>
      <c r="CW16" s="244">
        <v>0</v>
      </c>
      <c r="CX16" s="244">
        <v>120565</v>
      </c>
      <c r="CY16" s="244">
        <v>0</v>
      </c>
      <c r="CZ16" s="244">
        <v>0</v>
      </c>
      <c r="DA16" s="245">
        <v>35919373</v>
      </c>
      <c r="DB16" s="243">
        <v>1514367</v>
      </c>
      <c r="DC16" s="244">
        <v>45033111</v>
      </c>
      <c r="DD16" s="244">
        <v>0</v>
      </c>
      <c r="DE16" s="244">
        <v>0</v>
      </c>
      <c r="DF16" s="244">
        <v>0</v>
      </c>
      <c r="DG16" s="244">
        <v>-16104</v>
      </c>
      <c r="DH16" s="245">
        <v>46531374</v>
      </c>
      <c r="DI16" s="245">
        <v>82450747</v>
      </c>
      <c r="DJ16" s="245">
        <v>53775842</v>
      </c>
      <c r="DK16" s="245">
        <v>100307216</v>
      </c>
      <c r="DL16" s="245">
        <v>136226589</v>
      </c>
      <c r="DM16" s="245">
        <v>-63736939</v>
      </c>
      <c r="DN16" s="244">
        <v>36570277</v>
      </c>
      <c r="DO16" s="245">
        <v>72489650</v>
      </c>
      <c r="DQ16" s="359">
        <v>0.77303045999999997</v>
      </c>
      <c r="DR16" s="359">
        <v>0.22696954000000003</v>
      </c>
      <c r="DS16" s="359">
        <v>1.7542280214208689E-2</v>
      </c>
      <c r="DT16" s="359">
        <v>0</v>
      </c>
    </row>
    <row r="17" spans="1:124" ht="15" customHeight="1" x14ac:dyDescent="0.15">
      <c r="A17" s="246" t="s">
        <v>339</v>
      </c>
      <c r="B17" s="247" t="s">
        <v>634</v>
      </c>
      <c r="C17" s="243">
        <v>0</v>
      </c>
      <c r="D17" s="244">
        <v>23665</v>
      </c>
      <c r="E17" s="244">
        <v>323</v>
      </c>
      <c r="F17" s="244">
        <v>0</v>
      </c>
      <c r="G17" s="244">
        <v>626811</v>
      </c>
      <c r="H17" s="244">
        <v>0</v>
      </c>
      <c r="I17" s="244">
        <v>0</v>
      </c>
      <c r="J17" s="244">
        <v>320366</v>
      </c>
      <c r="K17" s="244">
        <v>55493</v>
      </c>
      <c r="L17" s="244">
        <v>0</v>
      </c>
      <c r="M17" s="244">
        <v>66801</v>
      </c>
      <c r="N17" s="244">
        <v>166389</v>
      </c>
      <c r="O17" s="244">
        <v>340037</v>
      </c>
      <c r="P17" s="244">
        <v>0</v>
      </c>
      <c r="Q17" s="244">
        <v>0</v>
      </c>
      <c r="R17" s="244">
        <v>0</v>
      </c>
      <c r="S17" s="244">
        <v>0</v>
      </c>
      <c r="T17" s="244">
        <v>0</v>
      </c>
      <c r="U17" s="244">
        <v>0</v>
      </c>
      <c r="V17" s="244">
        <v>0</v>
      </c>
      <c r="W17" s="244">
        <v>0</v>
      </c>
      <c r="X17" s="244">
        <v>0</v>
      </c>
      <c r="Y17" s="244">
        <v>0</v>
      </c>
      <c r="Z17" s="244">
        <v>0</v>
      </c>
      <c r="AA17" s="244">
        <v>0</v>
      </c>
      <c r="AB17" s="244">
        <v>1799</v>
      </c>
      <c r="AC17" s="244">
        <v>26</v>
      </c>
      <c r="AD17" s="244">
        <v>0</v>
      </c>
      <c r="AE17" s="244">
        <v>0</v>
      </c>
      <c r="AF17" s="244">
        <v>0</v>
      </c>
      <c r="AG17" s="244">
        <v>0</v>
      </c>
      <c r="AH17" s="244">
        <v>0</v>
      </c>
      <c r="AI17" s="244">
        <v>0</v>
      </c>
      <c r="AJ17" s="244">
        <v>0</v>
      </c>
      <c r="AK17" s="244">
        <v>0</v>
      </c>
      <c r="AL17" s="244">
        <v>0</v>
      </c>
      <c r="AM17" s="244">
        <v>0</v>
      </c>
      <c r="AN17" s="244">
        <v>0</v>
      </c>
      <c r="AO17" s="244">
        <v>0</v>
      </c>
      <c r="AP17" s="244">
        <v>0</v>
      </c>
      <c r="AQ17" s="244">
        <v>0</v>
      </c>
      <c r="AR17" s="244">
        <v>0</v>
      </c>
      <c r="AS17" s="244">
        <v>0</v>
      </c>
      <c r="AT17" s="244">
        <v>0</v>
      </c>
      <c r="AU17" s="244">
        <v>0</v>
      </c>
      <c r="AV17" s="244">
        <v>0</v>
      </c>
      <c r="AW17" s="244">
        <v>0</v>
      </c>
      <c r="AX17" s="244">
        <v>0</v>
      </c>
      <c r="AY17" s="244">
        <v>0</v>
      </c>
      <c r="AZ17" s="244">
        <v>0</v>
      </c>
      <c r="BA17" s="244">
        <v>0</v>
      </c>
      <c r="BB17" s="244">
        <v>0</v>
      </c>
      <c r="BC17" s="244">
        <v>0</v>
      </c>
      <c r="BD17" s="244">
        <v>0</v>
      </c>
      <c r="BE17" s="244">
        <v>0</v>
      </c>
      <c r="BF17" s="244">
        <v>0</v>
      </c>
      <c r="BG17" s="244">
        <v>0</v>
      </c>
      <c r="BH17" s="244">
        <v>0</v>
      </c>
      <c r="BI17" s="244">
        <v>0</v>
      </c>
      <c r="BJ17" s="244">
        <v>0</v>
      </c>
      <c r="BK17" s="244">
        <v>0</v>
      </c>
      <c r="BL17" s="244">
        <v>0</v>
      </c>
      <c r="BM17" s="244">
        <v>0</v>
      </c>
      <c r="BN17" s="244">
        <v>0</v>
      </c>
      <c r="BO17" s="244">
        <v>0</v>
      </c>
      <c r="BP17" s="244">
        <v>0</v>
      </c>
      <c r="BQ17" s="244">
        <v>39491</v>
      </c>
      <c r="BR17" s="244">
        <v>24695</v>
      </c>
      <c r="BS17" s="244">
        <v>0</v>
      </c>
      <c r="BT17" s="244">
        <v>0</v>
      </c>
      <c r="BU17" s="244">
        <v>0</v>
      </c>
      <c r="BV17" s="244">
        <v>0</v>
      </c>
      <c r="BW17" s="244">
        <v>0</v>
      </c>
      <c r="BX17" s="244">
        <v>0</v>
      </c>
      <c r="BY17" s="244">
        <v>0</v>
      </c>
      <c r="BZ17" s="244">
        <v>0</v>
      </c>
      <c r="CA17" s="244">
        <v>0</v>
      </c>
      <c r="CB17" s="244">
        <v>0</v>
      </c>
      <c r="CC17" s="244">
        <v>0</v>
      </c>
      <c r="CD17" s="244">
        <v>11319</v>
      </c>
      <c r="CE17" s="244">
        <v>0</v>
      </c>
      <c r="CF17" s="244">
        <v>0</v>
      </c>
      <c r="CG17" s="244">
        <v>0</v>
      </c>
      <c r="CH17" s="244">
        <v>18</v>
      </c>
      <c r="CI17" s="244">
        <v>6839</v>
      </c>
      <c r="CJ17" s="244">
        <v>22888</v>
      </c>
      <c r="CK17" s="244">
        <v>0</v>
      </c>
      <c r="CL17" s="244">
        <v>218315</v>
      </c>
      <c r="CM17" s="244">
        <v>127361</v>
      </c>
      <c r="CN17" s="244">
        <v>242927</v>
      </c>
      <c r="CO17" s="244">
        <v>0</v>
      </c>
      <c r="CP17" s="244">
        <v>0</v>
      </c>
      <c r="CQ17" s="244">
        <v>0</v>
      </c>
      <c r="CR17" s="244">
        <v>0</v>
      </c>
      <c r="CS17" s="244">
        <v>1583</v>
      </c>
      <c r="CT17" s="244">
        <v>1814824</v>
      </c>
      <c r="CU17" s="244">
        <v>11040597</v>
      </c>
      <c r="CV17" s="244">
        <v>0</v>
      </c>
      <c r="CW17" s="244">
        <v>30</v>
      </c>
      <c r="CX17" s="244">
        <v>100032</v>
      </c>
      <c r="CY17" s="244">
        <v>0</v>
      </c>
      <c r="CZ17" s="244">
        <v>144336</v>
      </c>
      <c r="DA17" s="245">
        <v>15396965</v>
      </c>
      <c r="DB17" s="243">
        <v>3909789</v>
      </c>
      <c r="DC17" s="244">
        <v>72985095</v>
      </c>
      <c r="DD17" s="244">
        <v>0</v>
      </c>
      <c r="DE17" s="244">
        <v>0</v>
      </c>
      <c r="DF17" s="244">
        <v>0</v>
      </c>
      <c r="DG17" s="244">
        <v>156104</v>
      </c>
      <c r="DH17" s="245">
        <v>77050988</v>
      </c>
      <c r="DI17" s="245">
        <v>92447953</v>
      </c>
      <c r="DJ17" s="245">
        <v>5133060</v>
      </c>
      <c r="DK17" s="245">
        <v>82184048</v>
      </c>
      <c r="DL17" s="245">
        <v>97581013</v>
      </c>
      <c r="DM17" s="245">
        <v>-87366723</v>
      </c>
      <c r="DN17" s="244">
        <v>-5182675</v>
      </c>
      <c r="DO17" s="245">
        <v>10214290</v>
      </c>
      <c r="DQ17" s="359">
        <v>0.94503685999999998</v>
      </c>
      <c r="DR17" s="359">
        <v>5.4963140000000021E-2</v>
      </c>
      <c r="DS17" s="359">
        <v>2.8430747055219918E-2</v>
      </c>
      <c r="DT17" s="359">
        <v>0</v>
      </c>
    </row>
    <row r="18" spans="1:124" ht="15" customHeight="1" x14ac:dyDescent="0.15">
      <c r="A18" s="246" t="s">
        <v>340</v>
      </c>
      <c r="B18" s="247" t="s">
        <v>540</v>
      </c>
      <c r="C18" s="243">
        <v>1428969</v>
      </c>
      <c r="D18" s="244">
        <v>58989806</v>
      </c>
      <c r="E18" s="244">
        <v>490020</v>
      </c>
      <c r="F18" s="244">
        <v>216167</v>
      </c>
      <c r="G18" s="244">
        <v>1124703</v>
      </c>
      <c r="H18" s="244">
        <v>0</v>
      </c>
      <c r="I18" s="244">
        <v>0</v>
      </c>
      <c r="J18" s="244">
        <v>-2779</v>
      </c>
      <c r="K18" s="244">
        <v>0</v>
      </c>
      <c r="L18" s="244">
        <v>0</v>
      </c>
      <c r="M18" s="244">
        <v>0</v>
      </c>
      <c r="N18" s="244">
        <v>0</v>
      </c>
      <c r="O18" s="244">
        <v>0</v>
      </c>
      <c r="P18" s="244">
        <v>254879</v>
      </c>
      <c r="Q18" s="244">
        <v>0</v>
      </c>
      <c r="R18" s="244">
        <v>0</v>
      </c>
      <c r="S18" s="244">
        <v>0</v>
      </c>
      <c r="T18" s="244">
        <v>0</v>
      </c>
      <c r="U18" s="244">
        <v>0</v>
      </c>
      <c r="V18" s="244">
        <v>0</v>
      </c>
      <c r="W18" s="244">
        <v>0</v>
      </c>
      <c r="X18" s="244">
        <v>2371</v>
      </c>
      <c r="Y18" s="244">
        <v>0</v>
      </c>
      <c r="Z18" s="244">
        <v>0</v>
      </c>
      <c r="AA18" s="244">
        <v>0</v>
      </c>
      <c r="AB18" s="244">
        <v>0</v>
      </c>
      <c r="AC18" s="244">
        <v>0</v>
      </c>
      <c r="AD18" s="244">
        <v>0</v>
      </c>
      <c r="AE18" s="244">
        <v>0</v>
      </c>
      <c r="AF18" s="244">
        <v>0</v>
      </c>
      <c r="AG18" s="244">
        <v>0</v>
      </c>
      <c r="AH18" s="244">
        <v>0</v>
      </c>
      <c r="AI18" s="244">
        <v>0</v>
      </c>
      <c r="AJ18" s="244">
        <v>0</v>
      </c>
      <c r="AK18" s="244">
        <v>0</v>
      </c>
      <c r="AL18" s="244">
        <v>0</v>
      </c>
      <c r="AM18" s="244">
        <v>0</v>
      </c>
      <c r="AN18" s="244">
        <v>0</v>
      </c>
      <c r="AO18" s="244">
        <v>0</v>
      </c>
      <c r="AP18" s="244">
        <v>0</v>
      </c>
      <c r="AQ18" s="244">
        <v>0</v>
      </c>
      <c r="AR18" s="244">
        <v>0</v>
      </c>
      <c r="AS18" s="244">
        <v>0</v>
      </c>
      <c r="AT18" s="244">
        <v>0</v>
      </c>
      <c r="AU18" s="244">
        <v>0</v>
      </c>
      <c r="AV18" s="244">
        <v>0</v>
      </c>
      <c r="AW18" s="244">
        <v>0</v>
      </c>
      <c r="AX18" s="244">
        <v>0</v>
      </c>
      <c r="AY18" s="244">
        <v>0</v>
      </c>
      <c r="AZ18" s="244">
        <v>0</v>
      </c>
      <c r="BA18" s="244">
        <v>0</v>
      </c>
      <c r="BB18" s="244">
        <v>0</v>
      </c>
      <c r="BC18" s="244">
        <v>0</v>
      </c>
      <c r="BD18" s="244">
        <v>0</v>
      </c>
      <c r="BE18" s="244">
        <v>0</v>
      </c>
      <c r="BF18" s="244">
        <v>0</v>
      </c>
      <c r="BG18" s="244">
        <v>0</v>
      </c>
      <c r="BH18" s="244">
        <v>0</v>
      </c>
      <c r="BI18" s="244">
        <v>0</v>
      </c>
      <c r="BJ18" s="244">
        <v>0</v>
      </c>
      <c r="BK18" s="244">
        <v>0</v>
      </c>
      <c r="BL18" s="244">
        <v>57001</v>
      </c>
      <c r="BM18" s="244">
        <v>0</v>
      </c>
      <c r="BN18" s="244">
        <v>0</v>
      </c>
      <c r="BO18" s="244">
        <v>0</v>
      </c>
      <c r="BP18" s="244">
        <v>0</v>
      </c>
      <c r="BQ18" s="244">
        <v>0</v>
      </c>
      <c r="BR18" s="244">
        <v>38715</v>
      </c>
      <c r="BS18" s="244">
        <v>0</v>
      </c>
      <c r="BT18" s="244">
        <v>0</v>
      </c>
      <c r="BU18" s="244">
        <v>0</v>
      </c>
      <c r="BV18" s="244">
        <v>0</v>
      </c>
      <c r="BW18" s="244">
        <v>0</v>
      </c>
      <c r="BX18" s="244">
        <v>0</v>
      </c>
      <c r="BY18" s="244">
        <v>0</v>
      </c>
      <c r="BZ18" s="244">
        <v>0</v>
      </c>
      <c r="CA18" s="244">
        <v>0</v>
      </c>
      <c r="CB18" s="244">
        <v>0</v>
      </c>
      <c r="CC18" s="244">
        <v>0</v>
      </c>
      <c r="CD18" s="244">
        <v>0</v>
      </c>
      <c r="CE18" s="244">
        <v>0</v>
      </c>
      <c r="CF18" s="244">
        <v>0</v>
      </c>
      <c r="CG18" s="244">
        <v>0</v>
      </c>
      <c r="CH18" s="244">
        <v>0</v>
      </c>
      <c r="CI18" s="244">
        <v>26</v>
      </c>
      <c r="CJ18" s="244">
        <v>123280</v>
      </c>
      <c r="CK18" s="244">
        <v>439240</v>
      </c>
      <c r="CL18" s="244">
        <v>17404</v>
      </c>
      <c r="CM18" s="244">
        <v>5887</v>
      </c>
      <c r="CN18" s="244">
        <v>2708</v>
      </c>
      <c r="CO18" s="244">
        <v>0</v>
      </c>
      <c r="CP18" s="244">
        <v>0</v>
      </c>
      <c r="CQ18" s="244">
        <v>0</v>
      </c>
      <c r="CR18" s="244">
        <v>0</v>
      </c>
      <c r="CS18" s="244">
        <v>0</v>
      </c>
      <c r="CT18" s="244">
        <v>0</v>
      </c>
      <c r="CU18" s="244">
        <v>0</v>
      </c>
      <c r="CV18" s="244">
        <v>0</v>
      </c>
      <c r="CW18" s="244">
        <v>52495</v>
      </c>
      <c r="CX18" s="244">
        <v>0</v>
      </c>
      <c r="CY18" s="244">
        <v>0</v>
      </c>
      <c r="CZ18" s="244">
        <v>0</v>
      </c>
      <c r="DA18" s="245">
        <v>63240892</v>
      </c>
      <c r="DB18" s="243">
        <v>0</v>
      </c>
      <c r="DC18" s="244">
        <v>1628633</v>
      </c>
      <c r="DD18" s="244">
        <v>0</v>
      </c>
      <c r="DE18" s="244">
        <v>0</v>
      </c>
      <c r="DF18" s="244">
        <v>0</v>
      </c>
      <c r="DG18" s="244">
        <v>174961</v>
      </c>
      <c r="DH18" s="245">
        <v>1803594</v>
      </c>
      <c r="DI18" s="245">
        <v>65044486</v>
      </c>
      <c r="DJ18" s="245">
        <v>5811131</v>
      </c>
      <c r="DK18" s="245">
        <v>7614725</v>
      </c>
      <c r="DL18" s="245">
        <v>70855617</v>
      </c>
      <c r="DM18" s="245">
        <v>-63945417</v>
      </c>
      <c r="DN18" s="244">
        <v>-56330692</v>
      </c>
      <c r="DO18" s="245">
        <v>6910200</v>
      </c>
      <c r="DQ18" s="359">
        <v>0.98310280999999999</v>
      </c>
      <c r="DR18" s="359">
        <v>1.6897190000000006E-2</v>
      </c>
      <c r="DS18" s="359">
        <v>6.3442066998452187E-4</v>
      </c>
      <c r="DT18" s="359">
        <v>0</v>
      </c>
    </row>
    <row r="19" spans="1:124" ht="15" customHeight="1" x14ac:dyDescent="0.15">
      <c r="A19" s="246" t="s">
        <v>341</v>
      </c>
      <c r="B19" s="247" t="s">
        <v>541</v>
      </c>
      <c r="C19" s="243">
        <v>33348</v>
      </c>
      <c r="D19" s="244">
        <v>2759</v>
      </c>
      <c r="E19" s="244">
        <v>3586</v>
      </c>
      <c r="F19" s="244">
        <v>43316</v>
      </c>
      <c r="G19" s="244">
        <v>644154</v>
      </c>
      <c r="H19" s="244">
        <v>0</v>
      </c>
      <c r="I19" s="244">
        <v>220</v>
      </c>
      <c r="J19" s="244">
        <v>985</v>
      </c>
      <c r="K19" s="244">
        <v>39</v>
      </c>
      <c r="L19" s="244">
        <v>0</v>
      </c>
      <c r="M19" s="244">
        <v>0</v>
      </c>
      <c r="N19" s="244">
        <v>0</v>
      </c>
      <c r="O19" s="244">
        <v>0</v>
      </c>
      <c r="P19" s="244">
        <v>0</v>
      </c>
      <c r="Q19" s="244">
        <v>749844</v>
      </c>
      <c r="R19" s="244">
        <v>5671666</v>
      </c>
      <c r="S19" s="244">
        <v>19125</v>
      </c>
      <c r="T19" s="244">
        <v>69118</v>
      </c>
      <c r="U19" s="244">
        <v>70741</v>
      </c>
      <c r="V19" s="244">
        <v>39795</v>
      </c>
      <c r="W19" s="244">
        <v>6325</v>
      </c>
      <c r="X19" s="244">
        <v>6252</v>
      </c>
      <c r="Y19" s="244">
        <v>0</v>
      </c>
      <c r="Z19" s="244">
        <v>0</v>
      </c>
      <c r="AA19" s="244">
        <v>0</v>
      </c>
      <c r="AB19" s="244">
        <v>10</v>
      </c>
      <c r="AC19" s="244">
        <v>485</v>
      </c>
      <c r="AD19" s="244">
        <v>0</v>
      </c>
      <c r="AE19" s="244">
        <v>33656</v>
      </c>
      <c r="AF19" s="244">
        <v>79498</v>
      </c>
      <c r="AG19" s="244">
        <v>76242</v>
      </c>
      <c r="AH19" s="244">
        <v>35168</v>
      </c>
      <c r="AI19" s="244">
        <v>456</v>
      </c>
      <c r="AJ19" s="244">
        <v>17639</v>
      </c>
      <c r="AK19" s="244">
        <v>0</v>
      </c>
      <c r="AL19" s="244">
        <v>0</v>
      </c>
      <c r="AM19" s="244">
        <v>0</v>
      </c>
      <c r="AN19" s="244">
        <v>934</v>
      </c>
      <c r="AO19" s="244">
        <v>0</v>
      </c>
      <c r="AP19" s="244">
        <v>0</v>
      </c>
      <c r="AQ19" s="244">
        <v>3796</v>
      </c>
      <c r="AR19" s="244">
        <v>2807</v>
      </c>
      <c r="AS19" s="244">
        <v>19708</v>
      </c>
      <c r="AT19" s="244">
        <v>2094</v>
      </c>
      <c r="AU19" s="244">
        <v>346758</v>
      </c>
      <c r="AV19" s="244">
        <v>24576</v>
      </c>
      <c r="AW19" s="244">
        <v>117906</v>
      </c>
      <c r="AX19" s="244">
        <v>10778</v>
      </c>
      <c r="AY19" s="244">
        <v>0</v>
      </c>
      <c r="AZ19" s="244">
        <v>13122</v>
      </c>
      <c r="BA19" s="244">
        <v>0</v>
      </c>
      <c r="BB19" s="244">
        <v>0</v>
      </c>
      <c r="BC19" s="244">
        <v>3320</v>
      </c>
      <c r="BD19" s="244">
        <v>0</v>
      </c>
      <c r="BE19" s="244">
        <v>394425</v>
      </c>
      <c r="BF19" s="244">
        <v>53603</v>
      </c>
      <c r="BG19" s="244">
        <v>1968</v>
      </c>
      <c r="BH19" s="244">
        <v>40113</v>
      </c>
      <c r="BI19" s="244">
        <v>200</v>
      </c>
      <c r="BJ19" s="244">
        <v>157831</v>
      </c>
      <c r="BK19" s="244">
        <v>345247</v>
      </c>
      <c r="BL19" s="244">
        <v>70971</v>
      </c>
      <c r="BM19" s="244">
        <v>0</v>
      </c>
      <c r="BN19" s="244">
        <v>0</v>
      </c>
      <c r="BO19" s="244">
        <v>5232</v>
      </c>
      <c r="BP19" s="244">
        <v>2833</v>
      </c>
      <c r="BQ19" s="244">
        <v>69550</v>
      </c>
      <c r="BR19" s="244">
        <v>148606</v>
      </c>
      <c r="BS19" s="244">
        <v>1338</v>
      </c>
      <c r="BT19" s="244">
        <v>101</v>
      </c>
      <c r="BU19" s="244">
        <v>0</v>
      </c>
      <c r="BV19" s="244">
        <v>0</v>
      </c>
      <c r="BW19" s="244">
        <v>8557</v>
      </c>
      <c r="BX19" s="244">
        <v>10031</v>
      </c>
      <c r="BY19" s="244">
        <v>1699</v>
      </c>
      <c r="BZ19" s="244">
        <v>16489</v>
      </c>
      <c r="CA19" s="244">
        <v>421</v>
      </c>
      <c r="CB19" s="244">
        <v>4217</v>
      </c>
      <c r="CC19" s="244">
        <v>2956</v>
      </c>
      <c r="CD19" s="244">
        <v>3961</v>
      </c>
      <c r="CE19" s="244">
        <v>531</v>
      </c>
      <c r="CF19" s="244">
        <v>958</v>
      </c>
      <c r="CG19" s="244">
        <v>151</v>
      </c>
      <c r="CH19" s="244">
        <v>25008</v>
      </c>
      <c r="CI19" s="244">
        <v>17877</v>
      </c>
      <c r="CJ19" s="244">
        <v>1021</v>
      </c>
      <c r="CK19" s="244">
        <v>17</v>
      </c>
      <c r="CL19" s="244">
        <v>80525</v>
      </c>
      <c r="CM19" s="244">
        <v>7522</v>
      </c>
      <c r="CN19" s="244">
        <v>7293</v>
      </c>
      <c r="CO19" s="244">
        <v>5172</v>
      </c>
      <c r="CP19" s="244">
        <v>14681</v>
      </c>
      <c r="CQ19" s="244">
        <v>0</v>
      </c>
      <c r="CR19" s="244">
        <v>1769</v>
      </c>
      <c r="CS19" s="244">
        <v>109612</v>
      </c>
      <c r="CT19" s="244">
        <v>46755</v>
      </c>
      <c r="CU19" s="244">
        <v>85</v>
      </c>
      <c r="CV19" s="244">
        <v>8628</v>
      </c>
      <c r="CW19" s="244">
        <v>169744</v>
      </c>
      <c r="CX19" s="244">
        <v>23860</v>
      </c>
      <c r="CY19" s="244">
        <v>230669</v>
      </c>
      <c r="CZ19" s="244">
        <v>6639</v>
      </c>
      <c r="DA19" s="245">
        <v>10249092</v>
      </c>
      <c r="DB19" s="243">
        <v>11000</v>
      </c>
      <c r="DC19" s="244">
        <v>775268</v>
      </c>
      <c r="DD19" s="244">
        <v>0</v>
      </c>
      <c r="DE19" s="244">
        <v>5169</v>
      </c>
      <c r="DF19" s="244">
        <v>447064</v>
      </c>
      <c r="DG19" s="244">
        <v>-197860</v>
      </c>
      <c r="DH19" s="245">
        <v>1040641</v>
      </c>
      <c r="DI19" s="245">
        <v>11289733</v>
      </c>
      <c r="DJ19" s="245">
        <v>3519213</v>
      </c>
      <c r="DK19" s="245">
        <v>4559854</v>
      </c>
      <c r="DL19" s="245">
        <v>14808946</v>
      </c>
      <c r="DM19" s="245">
        <v>-10838056</v>
      </c>
      <c r="DN19" s="244">
        <v>-6278202</v>
      </c>
      <c r="DO19" s="245">
        <v>3970890</v>
      </c>
      <c r="DQ19" s="359">
        <v>0.95999223</v>
      </c>
      <c r="DR19" s="359">
        <v>4.0007769999999998E-2</v>
      </c>
      <c r="DS19" s="359">
        <v>3.0199931106489943E-4</v>
      </c>
      <c r="DT19" s="359">
        <v>0</v>
      </c>
    </row>
    <row r="20" spans="1:124" ht="15" customHeight="1" x14ac:dyDescent="0.15">
      <c r="A20" s="246" t="s">
        <v>342</v>
      </c>
      <c r="B20" s="247" t="s">
        <v>542</v>
      </c>
      <c r="C20" s="243">
        <v>665965</v>
      </c>
      <c r="D20" s="244">
        <v>127840</v>
      </c>
      <c r="E20" s="244">
        <v>110661</v>
      </c>
      <c r="F20" s="244">
        <v>4728</v>
      </c>
      <c r="G20" s="244">
        <v>267013</v>
      </c>
      <c r="H20" s="244">
        <v>0</v>
      </c>
      <c r="I20" s="244">
        <v>89204</v>
      </c>
      <c r="J20" s="244">
        <v>72338</v>
      </c>
      <c r="K20" s="244">
        <v>56815</v>
      </c>
      <c r="L20" s="244">
        <v>14873</v>
      </c>
      <c r="M20" s="244">
        <v>97352</v>
      </c>
      <c r="N20" s="244">
        <v>74020</v>
      </c>
      <c r="O20" s="244">
        <v>6595</v>
      </c>
      <c r="P20" s="244">
        <v>300</v>
      </c>
      <c r="Q20" s="244">
        <v>6649</v>
      </c>
      <c r="R20" s="244">
        <v>252198</v>
      </c>
      <c r="S20" s="244">
        <v>74078</v>
      </c>
      <c r="T20" s="244">
        <v>15588</v>
      </c>
      <c r="U20" s="244">
        <v>67286</v>
      </c>
      <c r="V20" s="244">
        <v>22392</v>
      </c>
      <c r="W20" s="244">
        <v>4415</v>
      </c>
      <c r="X20" s="244">
        <v>29960</v>
      </c>
      <c r="Y20" s="244">
        <v>1291</v>
      </c>
      <c r="Z20" s="244">
        <v>549</v>
      </c>
      <c r="AA20" s="244">
        <v>986</v>
      </c>
      <c r="AB20" s="244">
        <v>35060</v>
      </c>
      <c r="AC20" s="244">
        <v>4356</v>
      </c>
      <c r="AD20" s="244">
        <v>2851</v>
      </c>
      <c r="AE20" s="244">
        <v>18321</v>
      </c>
      <c r="AF20" s="244">
        <v>11573</v>
      </c>
      <c r="AG20" s="244">
        <v>5798</v>
      </c>
      <c r="AH20" s="244">
        <v>51166</v>
      </c>
      <c r="AI20" s="244">
        <v>58358</v>
      </c>
      <c r="AJ20" s="244">
        <v>22612</v>
      </c>
      <c r="AK20" s="244">
        <v>0</v>
      </c>
      <c r="AL20" s="244">
        <v>0</v>
      </c>
      <c r="AM20" s="244">
        <v>14763</v>
      </c>
      <c r="AN20" s="244">
        <v>35820</v>
      </c>
      <c r="AO20" s="244">
        <v>217</v>
      </c>
      <c r="AP20" s="244">
        <v>0</v>
      </c>
      <c r="AQ20" s="244">
        <v>9465</v>
      </c>
      <c r="AR20" s="244">
        <v>46517</v>
      </c>
      <c r="AS20" s="244">
        <v>70814</v>
      </c>
      <c r="AT20" s="244">
        <v>118642</v>
      </c>
      <c r="AU20" s="244">
        <v>125053</v>
      </c>
      <c r="AV20" s="244">
        <v>65196</v>
      </c>
      <c r="AW20" s="244">
        <v>175711</v>
      </c>
      <c r="AX20" s="244">
        <v>516806</v>
      </c>
      <c r="AY20" s="244">
        <v>60594</v>
      </c>
      <c r="AZ20" s="244">
        <v>27336</v>
      </c>
      <c r="BA20" s="244">
        <v>3159</v>
      </c>
      <c r="BB20" s="244">
        <v>9822</v>
      </c>
      <c r="BC20" s="244">
        <v>186121</v>
      </c>
      <c r="BD20" s="244">
        <v>13002</v>
      </c>
      <c r="BE20" s="244">
        <v>959181</v>
      </c>
      <c r="BF20" s="244">
        <v>19697</v>
      </c>
      <c r="BG20" s="244">
        <v>706</v>
      </c>
      <c r="BH20" s="244">
        <v>167845</v>
      </c>
      <c r="BI20" s="244">
        <v>9669</v>
      </c>
      <c r="BJ20" s="244">
        <v>1108386</v>
      </c>
      <c r="BK20" s="244">
        <v>216514</v>
      </c>
      <c r="BL20" s="244">
        <v>1121451</v>
      </c>
      <c r="BM20" s="244">
        <v>43833</v>
      </c>
      <c r="BN20" s="244">
        <v>3078</v>
      </c>
      <c r="BO20" s="244">
        <v>39096</v>
      </c>
      <c r="BP20" s="244">
        <v>125319</v>
      </c>
      <c r="BQ20" s="244">
        <v>997298</v>
      </c>
      <c r="BR20" s="244">
        <v>1930103</v>
      </c>
      <c r="BS20" s="244">
        <v>329744</v>
      </c>
      <c r="BT20" s="244">
        <v>10099</v>
      </c>
      <c r="BU20" s="244">
        <v>1723</v>
      </c>
      <c r="BV20" s="244">
        <v>0</v>
      </c>
      <c r="BW20" s="244">
        <v>23930</v>
      </c>
      <c r="BX20" s="244">
        <v>196221</v>
      </c>
      <c r="BY20" s="244">
        <v>60080</v>
      </c>
      <c r="BZ20" s="244">
        <v>21098</v>
      </c>
      <c r="CA20" s="244">
        <v>13280</v>
      </c>
      <c r="CB20" s="244">
        <v>2326</v>
      </c>
      <c r="CC20" s="244">
        <v>9971</v>
      </c>
      <c r="CD20" s="244">
        <v>74340</v>
      </c>
      <c r="CE20" s="244">
        <v>26690</v>
      </c>
      <c r="CF20" s="244">
        <v>60762</v>
      </c>
      <c r="CG20" s="244">
        <v>22132</v>
      </c>
      <c r="CH20" s="244">
        <v>125837</v>
      </c>
      <c r="CI20" s="244">
        <v>1321850</v>
      </c>
      <c r="CJ20" s="244">
        <v>28736</v>
      </c>
      <c r="CK20" s="244">
        <v>98487</v>
      </c>
      <c r="CL20" s="244">
        <v>1013870</v>
      </c>
      <c r="CM20" s="244">
        <v>549328</v>
      </c>
      <c r="CN20" s="244">
        <v>300024</v>
      </c>
      <c r="CO20" s="244">
        <v>1057291</v>
      </c>
      <c r="CP20" s="244">
        <v>319714</v>
      </c>
      <c r="CQ20" s="244">
        <v>7148</v>
      </c>
      <c r="CR20" s="244">
        <v>116296</v>
      </c>
      <c r="CS20" s="244">
        <v>444175</v>
      </c>
      <c r="CT20" s="244">
        <v>720154</v>
      </c>
      <c r="CU20" s="244">
        <v>97266</v>
      </c>
      <c r="CV20" s="244">
        <v>266653</v>
      </c>
      <c r="CW20" s="244">
        <v>270613</v>
      </c>
      <c r="CX20" s="244">
        <v>297502</v>
      </c>
      <c r="CY20" s="244">
        <v>38861</v>
      </c>
      <c r="CZ20" s="244">
        <v>17397</v>
      </c>
      <c r="DA20" s="245">
        <v>18438003</v>
      </c>
      <c r="DB20" s="243">
        <v>943448</v>
      </c>
      <c r="DC20" s="244">
        <v>35882417</v>
      </c>
      <c r="DD20" s="244">
        <v>0</v>
      </c>
      <c r="DE20" s="244">
        <v>1808</v>
      </c>
      <c r="DF20" s="244">
        <v>1125862</v>
      </c>
      <c r="DG20" s="244">
        <v>1436607</v>
      </c>
      <c r="DH20" s="245">
        <v>39390142</v>
      </c>
      <c r="DI20" s="245">
        <v>57828145</v>
      </c>
      <c r="DJ20" s="245">
        <v>22466384</v>
      </c>
      <c r="DK20" s="245">
        <v>61856526</v>
      </c>
      <c r="DL20" s="245">
        <v>80294529</v>
      </c>
      <c r="DM20" s="245">
        <v>-56767599</v>
      </c>
      <c r="DN20" s="244">
        <v>5088927</v>
      </c>
      <c r="DO20" s="245">
        <v>23526930</v>
      </c>
      <c r="DQ20" s="359">
        <v>0.98166038</v>
      </c>
      <c r="DR20" s="359">
        <v>1.8339620000000001E-2</v>
      </c>
      <c r="DS20" s="359">
        <v>1.3977702179560403E-2</v>
      </c>
      <c r="DT20" s="359">
        <v>0</v>
      </c>
    </row>
    <row r="21" spans="1:124" ht="15" customHeight="1" x14ac:dyDescent="0.15">
      <c r="A21" s="246" t="s">
        <v>343</v>
      </c>
      <c r="B21" s="247" t="s">
        <v>635</v>
      </c>
      <c r="C21" s="243">
        <v>5703</v>
      </c>
      <c r="D21" s="244">
        <v>400060</v>
      </c>
      <c r="E21" s="244">
        <v>3474</v>
      </c>
      <c r="F21" s="244">
        <v>136541</v>
      </c>
      <c r="G21" s="244">
        <v>63174</v>
      </c>
      <c r="H21" s="244">
        <v>0</v>
      </c>
      <c r="I21" s="244">
        <v>14795</v>
      </c>
      <c r="J21" s="244">
        <v>127686</v>
      </c>
      <c r="K21" s="244">
        <v>34207</v>
      </c>
      <c r="L21" s="244">
        <v>0</v>
      </c>
      <c r="M21" s="244">
        <v>10265</v>
      </c>
      <c r="N21" s="244">
        <v>17774</v>
      </c>
      <c r="O21" s="244">
        <v>11162</v>
      </c>
      <c r="P21" s="244">
        <v>133221</v>
      </c>
      <c r="Q21" s="244">
        <v>639</v>
      </c>
      <c r="R21" s="244">
        <v>8934</v>
      </c>
      <c r="S21" s="244">
        <v>8176854</v>
      </c>
      <c r="T21" s="244">
        <v>818008</v>
      </c>
      <c r="U21" s="244">
        <v>2345393</v>
      </c>
      <c r="V21" s="244">
        <v>55773</v>
      </c>
      <c r="W21" s="244">
        <v>568</v>
      </c>
      <c r="X21" s="244">
        <v>1396</v>
      </c>
      <c r="Y21" s="244">
        <v>1</v>
      </c>
      <c r="Z21" s="244">
        <v>0</v>
      </c>
      <c r="AA21" s="244">
        <v>325</v>
      </c>
      <c r="AB21" s="244">
        <v>293</v>
      </c>
      <c r="AC21" s="244">
        <v>2490</v>
      </c>
      <c r="AD21" s="244">
        <v>0</v>
      </c>
      <c r="AE21" s="244">
        <v>8155</v>
      </c>
      <c r="AF21" s="244">
        <v>262</v>
      </c>
      <c r="AG21" s="244">
        <v>29924</v>
      </c>
      <c r="AH21" s="244">
        <v>93070</v>
      </c>
      <c r="AI21" s="244">
        <v>3858</v>
      </c>
      <c r="AJ21" s="244">
        <v>39340</v>
      </c>
      <c r="AK21" s="244">
        <v>0</v>
      </c>
      <c r="AL21" s="244">
        <v>0</v>
      </c>
      <c r="AM21" s="244">
        <v>1209</v>
      </c>
      <c r="AN21" s="244">
        <v>3655</v>
      </c>
      <c r="AO21" s="244">
        <v>0</v>
      </c>
      <c r="AP21" s="244">
        <v>0</v>
      </c>
      <c r="AQ21" s="244">
        <v>19074</v>
      </c>
      <c r="AR21" s="244">
        <v>21646</v>
      </c>
      <c r="AS21" s="244">
        <v>38078</v>
      </c>
      <c r="AT21" s="244">
        <v>19807</v>
      </c>
      <c r="AU21" s="244">
        <v>20941</v>
      </c>
      <c r="AV21" s="244">
        <v>76425</v>
      </c>
      <c r="AW21" s="244">
        <v>2772</v>
      </c>
      <c r="AX21" s="244">
        <v>23616</v>
      </c>
      <c r="AY21" s="244">
        <v>7052</v>
      </c>
      <c r="AZ21" s="244">
        <v>2201</v>
      </c>
      <c r="BA21" s="244">
        <v>490</v>
      </c>
      <c r="BB21" s="244">
        <v>599</v>
      </c>
      <c r="BC21" s="244">
        <v>3825</v>
      </c>
      <c r="BD21" s="244">
        <v>418</v>
      </c>
      <c r="BE21" s="244">
        <v>46706</v>
      </c>
      <c r="BF21" s="244">
        <v>79117</v>
      </c>
      <c r="BG21" s="244">
        <v>6131</v>
      </c>
      <c r="BH21" s="244">
        <v>700400</v>
      </c>
      <c r="BI21" s="244">
        <v>0</v>
      </c>
      <c r="BJ21" s="244">
        <v>28279038</v>
      </c>
      <c r="BK21" s="244">
        <v>1913083</v>
      </c>
      <c r="BL21" s="244">
        <v>2258166</v>
      </c>
      <c r="BM21" s="244">
        <v>303999</v>
      </c>
      <c r="BN21" s="244">
        <v>65</v>
      </c>
      <c r="BO21" s="244">
        <v>0</v>
      </c>
      <c r="BP21" s="244">
        <v>314</v>
      </c>
      <c r="BQ21" s="244">
        <v>316324</v>
      </c>
      <c r="BR21" s="244">
        <v>180736</v>
      </c>
      <c r="BS21" s="244">
        <v>15561</v>
      </c>
      <c r="BT21" s="244">
        <v>3</v>
      </c>
      <c r="BU21" s="244">
        <v>103</v>
      </c>
      <c r="BV21" s="244">
        <v>1109</v>
      </c>
      <c r="BW21" s="244">
        <v>73</v>
      </c>
      <c r="BX21" s="244">
        <v>100</v>
      </c>
      <c r="BY21" s="244">
        <v>0</v>
      </c>
      <c r="BZ21" s="244">
        <v>1104</v>
      </c>
      <c r="CA21" s="244">
        <v>36</v>
      </c>
      <c r="CB21" s="244">
        <v>16</v>
      </c>
      <c r="CC21" s="244">
        <v>5367</v>
      </c>
      <c r="CD21" s="244">
        <v>16807</v>
      </c>
      <c r="CE21" s="244">
        <v>608</v>
      </c>
      <c r="CF21" s="244">
        <v>6081</v>
      </c>
      <c r="CG21" s="244">
        <v>3638</v>
      </c>
      <c r="CH21" s="244">
        <v>5095</v>
      </c>
      <c r="CI21" s="244">
        <v>7330</v>
      </c>
      <c r="CJ21" s="244">
        <v>6660</v>
      </c>
      <c r="CK21" s="244">
        <v>11757</v>
      </c>
      <c r="CL21" s="244">
        <v>12387</v>
      </c>
      <c r="CM21" s="244">
        <v>3111</v>
      </c>
      <c r="CN21" s="244">
        <v>2518</v>
      </c>
      <c r="CO21" s="244">
        <v>5916</v>
      </c>
      <c r="CP21" s="244">
        <v>3772</v>
      </c>
      <c r="CQ21" s="244">
        <v>10</v>
      </c>
      <c r="CR21" s="244">
        <v>4511</v>
      </c>
      <c r="CS21" s="244">
        <v>71638</v>
      </c>
      <c r="CT21" s="244">
        <v>17253</v>
      </c>
      <c r="CU21" s="244">
        <v>128564</v>
      </c>
      <c r="CV21" s="244">
        <v>17101</v>
      </c>
      <c r="CW21" s="244">
        <v>39662</v>
      </c>
      <c r="CX21" s="244">
        <v>39811</v>
      </c>
      <c r="CY21" s="244">
        <v>0</v>
      </c>
      <c r="CZ21" s="244">
        <v>1078</v>
      </c>
      <c r="DA21" s="245">
        <v>47298012</v>
      </c>
      <c r="DB21" s="243">
        <v>46333</v>
      </c>
      <c r="DC21" s="244">
        <v>414564</v>
      </c>
      <c r="DD21" s="244">
        <v>17323</v>
      </c>
      <c r="DE21" s="244">
        <v>4624</v>
      </c>
      <c r="DF21" s="244">
        <v>143002</v>
      </c>
      <c r="DG21" s="244">
        <v>-111925</v>
      </c>
      <c r="DH21" s="245">
        <v>513921</v>
      </c>
      <c r="DI21" s="245">
        <v>47811933</v>
      </c>
      <c r="DJ21" s="245">
        <v>42051341</v>
      </c>
      <c r="DK21" s="245">
        <v>42565262</v>
      </c>
      <c r="DL21" s="245">
        <v>89863274</v>
      </c>
      <c r="DM21" s="245">
        <v>-32372018</v>
      </c>
      <c r="DN21" s="244">
        <v>10193244</v>
      </c>
      <c r="DO21" s="245">
        <v>57491256</v>
      </c>
      <c r="DQ21" s="359">
        <v>0.67706984000000003</v>
      </c>
      <c r="DR21" s="359">
        <v>0.32293015999999997</v>
      </c>
      <c r="DS21" s="359">
        <v>1.6149001686166457E-4</v>
      </c>
      <c r="DT21" s="359">
        <v>1.6854275322241525E-5</v>
      </c>
    </row>
    <row r="22" spans="1:124" ht="15" customHeight="1" x14ac:dyDescent="0.15">
      <c r="A22" s="246" t="s">
        <v>344</v>
      </c>
      <c r="B22" s="247" t="s">
        <v>544</v>
      </c>
      <c r="C22" s="243">
        <v>0</v>
      </c>
      <c r="D22" s="244">
        <v>0</v>
      </c>
      <c r="E22" s="244">
        <v>724</v>
      </c>
      <c r="F22" s="244">
        <v>6394</v>
      </c>
      <c r="G22" s="244">
        <v>15715</v>
      </c>
      <c r="H22" s="244">
        <v>0</v>
      </c>
      <c r="I22" s="244">
        <v>32310</v>
      </c>
      <c r="J22" s="244">
        <v>33110</v>
      </c>
      <c r="K22" s="244">
        <v>15318</v>
      </c>
      <c r="L22" s="244">
        <v>2685</v>
      </c>
      <c r="M22" s="244">
        <v>20676</v>
      </c>
      <c r="N22" s="244">
        <v>35046</v>
      </c>
      <c r="O22" s="244">
        <v>4724</v>
      </c>
      <c r="P22" s="244">
        <v>81</v>
      </c>
      <c r="Q22" s="244">
        <v>3696</v>
      </c>
      <c r="R22" s="244">
        <v>16285</v>
      </c>
      <c r="S22" s="244">
        <v>19683</v>
      </c>
      <c r="T22" s="244">
        <v>196228</v>
      </c>
      <c r="U22" s="244">
        <v>43819</v>
      </c>
      <c r="V22" s="244">
        <v>13226</v>
      </c>
      <c r="W22" s="244">
        <v>5643</v>
      </c>
      <c r="X22" s="244">
        <v>6478</v>
      </c>
      <c r="Y22" s="244">
        <v>2034</v>
      </c>
      <c r="Z22" s="244">
        <v>181</v>
      </c>
      <c r="AA22" s="244">
        <v>885</v>
      </c>
      <c r="AB22" s="244">
        <v>56979</v>
      </c>
      <c r="AC22" s="244">
        <v>3112</v>
      </c>
      <c r="AD22" s="244">
        <v>944</v>
      </c>
      <c r="AE22" s="244">
        <v>43148</v>
      </c>
      <c r="AF22" s="244">
        <v>6833</v>
      </c>
      <c r="AG22" s="244">
        <v>2784</v>
      </c>
      <c r="AH22" s="244">
        <v>6948</v>
      </c>
      <c r="AI22" s="244">
        <v>40760</v>
      </c>
      <c r="AJ22" s="244">
        <v>18793</v>
      </c>
      <c r="AK22" s="244">
        <v>0</v>
      </c>
      <c r="AL22" s="244">
        <v>0</v>
      </c>
      <c r="AM22" s="244">
        <v>6340</v>
      </c>
      <c r="AN22" s="244">
        <v>29576</v>
      </c>
      <c r="AO22" s="244">
        <v>221</v>
      </c>
      <c r="AP22" s="244">
        <v>0</v>
      </c>
      <c r="AQ22" s="244">
        <v>6497</v>
      </c>
      <c r="AR22" s="244">
        <v>10513</v>
      </c>
      <c r="AS22" s="244">
        <v>14203</v>
      </c>
      <c r="AT22" s="244">
        <v>28413</v>
      </c>
      <c r="AU22" s="244">
        <v>78329</v>
      </c>
      <c r="AV22" s="244">
        <v>37387</v>
      </c>
      <c r="AW22" s="244">
        <v>62005</v>
      </c>
      <c r="AX22" s="244">
        <v>158858</v>
      </c>
      <c r="AY22" s="244">
        <v>29566</v>
      </c>
      <c r="AZ22" s="244">
        <v>6592</v>
      </c>
      <c r="BA22" s="244">
        <v>3249</v>
      </c>
      <c r="BB22" s="244">
        <v>4721</v>
      </c>
      <c r="BC22" s="244">
        <v>125275</v>
      </c>
      <c r="BD22" s="244">
        <v>19597</v>
      </c>
      <c r="BE22" s="244">
        <v>140023</v>
      </c>
      <c r="BF22" s="244">
        <v>109643</v>
      </c>
      <c r="BG22" s="244">
        <v>3000</v>
      </c>
      <c r="BH22" s="244">
        <v>120900</v>
      </c>
      <c r="BI22" s="244">
        <v>794</v>
      </c>
      <c r="BJ22" s="244">
        <v>4253685</v>
      </c>
      <c r="BK22" s="244">
        <v>3030651</v>
      </c>
      <c r="BL22" s="244">
        <v>69552</v>
      </c>
      <c r="BM22" s="244">
        <v>108679</v>
      </c>
      <c r="BN22" s="244">
        <v>7972</v>
      </c>
      <c r="BO22" s="244">
        <v>135909</v>
      </c>
      <c r="BP22" s="244">
        <v>184721</v>
      </c>
      <c r="BQ22" s="244">
        <v>382306</v>
      </c>
      <c r="BR22" s="244">
        <v>477598</v>
      </c>
      <c r="BS22" s="244">
        <v>685584</v>
      </c>
      <c r="BT22" s="244">
        <v>15227</v>
      </c>
      <c r="BU22" s="244">
        <v>107679</v>
      </c>
      <c r="BV22" s="244">
        <v>78663</v>
      </c>
      <c r="BW22" s="244">
        <v>6295</v>
      </c>
      <c r="BX22" s="244">
        <v>69642</v>
      </c>
      <c r="BY22" s="244">
        <v>0</v>
      </c>
      <c r="BZ22" s="244">
        <v>8409</v>
      </c>
      <c r="CA22" s="244">
        <v>5258</v>
      </c>
      <c r="CB22" s="244">
        <v>2481</v>
      </c>
      <c r="CC22" s="244">
        <v>24295</v>
      </c>
      <c r="CD22" s="244">
        <v>125551</v>
      </c>
      <c r="CE22" s="244">
        <v>5176</v>
      </c>
      <c r="CF22" s="244">
        <v>402560</v>
      </c>
      <c r="CG22" s="244">
        <v>17526</v>
      </c>
      <c r="CH22" s="244">
        <v>332486</v>
      </c>
      <c r="CI22" s="244">
        <v>347702</v>
      </c>
      <c r="CJ22" s="244">
        <v>473073</v>
      </c>
      <c r="CK22" s="244">
        <v>371092</v>
      </c>
      <c r="CL22" s="244">
        <v>756368</v>
      </c>
      <c r="CM22" s="244">
        <v>774520</v>
      </c>
      <c r="CN22" s="244">
        <v>345915</v>
      </c>
      <c r="CO22" s="244">
        <v>612712</v>
      </c>
      <c r="CP22" s="244">
        <v>137377</v>
      </c>
      <c r="CQ22" s="244">
        <v>10695</v>
      </c>
      <c r="CR22" s="244">
        <v>28673</v>
      </c>
      <c r="CS22" s="244">
        <v>489302</v>
      </c>
      <c r="CT22" s="244">
        <v>231737</v>
      </c>
      <c r="CU22" s="244">
        <v>373268</v>
      </c>
      <c r="CV22" s="244">
        <v>43518</v>
      </c>
      <c r="CW22" s="244">
        <v>404863</v>
      </c>
      <c r="CX22" s="244">
        <v>198438</v>
      </c>
      <c r="CY22" s="244">
        <v>0</v>
      </c>
      <c r="CZ22" s="244">
        <v>14596</v>
      </c>
      <c r="DA22" s="245">
        <v>17802698</v>
      </c>
      <c r="DB22" s="243">
        <v>180510</v>
      </c>
      <c r="DC22" s="244">
        <v>1070430</v>
      </c>
      <c r="DD22" s="244">
        <v>3443</v>
      </c>
      <c r="DE22" s="244">
        <v>305628</v>
      </c>
      <c r="DF22" s="244">
        <v>3017476</v>
      </c>
      <c r="DG22" s="244">
        <v>-259131</v>
      </c>
      <c r="DH22" s="245">
        <v>4318356</v>
      </c>
      <c r="DI22" s="245">
        <v>22121054</v>
      </c>
      <c r="DJ22" s="245">
        <v>4763056</v>
      </c>
      <c r="DK22" s="245">
        <v>9081412</v>
      </c>
      <c r="DL22" s="245">
        <v>26884110</v>
      </c>
      <c r="DM22" s="245">
        <v>-18874150</v>
      </c>
      <c r="DN22" s="244">
        <v>-9792738</v>
      </c>
      <c r="DO22" s="245">
        <v>8009960</v>
      </c>
      <c r="DQ22" s="359">
        <v>0.85322109999999995</v>
      </c>
      <c r="DR22" s="359">
        <v>0.14677890000000005</v>
      </c>
      <c r="DS22" s="359">
        <v>4.1697725501787803E-4</v>
      </c>
      <c r="DT22" s="359">
        <v>3.3498395159312801E-6</v>
      </c>
    </row>
    <row r="23" spans="1:124" ht="15" customHeight="1" x14ac:dyDescent="0.15">
      <c r="A23" s="246" t="s">
        <v>345</v>
      </c>
      <c r="B23" s="247" t="s">
        <v>545</v>
      </c>
      <c r="C23" s="243">
        <v>3886</v>
      </c>
      <c r="D23" s="244">
        <v>0</v>
      </c>
      <c r="E23" s="244">
        <v>5117</v>
      </c>
      <c r="F23" s="244">
        <v>0</v>
      </c>
      <c r="G23" s="244">
        <v>5176</v>
      </c>
      <c r="H23" s="244">
        <v>0</v>
      </c>
      <c r="I23" s="244">
        <v>0</v>
      </c>
      <c r="J23" s="244">
        <v>3993</v>
      </c>
      <c r="K23" s="244">
        <v>8219</v>
      </c>
      <c r="L23" s="244">
        <v>0</v>
      </c>
      <c r="M23" s="244">
        <v>34346</v>
      </c>
      <c r="N23" s="244">
        <v>21</v>
      </c>
      <c r="O23" s="244">
        <v>26</v>
      </c>
      <c r="P23" s="244">
        <v>699</v>
      </c>
      <c r="Q23" s="244">
        <v>3811</v>
      </c>
      <c r="R23" s="244">
        <v>67048</v>
      </c>
      <c r="S23" s="244">
        <v>477201</v>
      </c>
      <c r="T23" s="244">
        <v>111981</v>
      </c>
      <c r="U23" s="244">
        <v>12906938</v>
      </c>
      <c r="V23" s="244">
        <v>4304417</v>
      </c>
      <c r="W23" s="244">
        <v>1781664</v>
      </c>
      <c r="X23" s="244">
        <v>0</v>
      </c>
      <c r="Y23" s="244">
        <v>0</v>
      </c>
      <c r="Z23" s="244">
        <v>1</v>
      </c>
      <c r="AA23" s="244">
        <v>19155</v>
      </c>
      <c r="AB23" s="244">
        <v>70296</v>
      </c>
      <c r="AC23" s="244">
        <v>2695</v>
      </c>
      <c r="AD23" s="244">
        <v>0</v>
      </c>
      <c r="AE23" s="244">
        <v>185069</v>
      </c>
      <c r="AF23" s="244">
        <v>21910</v>
      </c>
      <c r="AG23" s="244">
        <v>5051</v>
      </c>
      <c r="AH23" s="244">
        <v>12920</v>
      </c>
      <c r="AI23" s="244">
        <v>0</v>
      </c>
      <c r="AJ23" s="244">
        <v>10538</v>
      </c>
      <c r="AK23" s="244">
        <v>0</v>
      </c>
      <c r="AL23" s="244">
        <v>0</v>
      </c>
      <c r="AM23" s="244">
        <v>144</v>
      </c>
      <c r="AN23" s="244">
        <v>630</v>
      </c>
      <c r="AO23" s="244">
        <v>0</v>
      </c>
      <c r="AP23" s="244">
        <v>0</v>
      </c>
      <c r="AQ23" s="244">
        <v>17735</v>
      </c>
      <c r="AR23" s="244">
        <v>2890</v>
      </c>
      <c r="AS23" s="244">
        <v>36919</v>
      </c>
      <c r="AT23" s="244">
        <v>13368</v>
      </c>
      <c r="AU23" s="244">
        <v>31450</v>
      </c>
      <c r="AV23" s="244">
        <v>42101</v>
      </c>
      <c r="AW23" s="244">
        <v>54440</v>
      </c>
      <c r="AX23" s="244">
        <v>665315</v>
      </c>
      <c r="AY23" s="244">
        <v>107923</v>
      </c>
      <c r="AZ23" s="244">
        <v>9650</v>
      </c>
      <c r="BA23" s="244">
        <v>817</v>
      </c>
      <c r="BB23" s="244">
        <v>649</v>
      </c>
      <c r="BC23" s="244">
        <v>86337</v>
      </c>
      <c r="BD23" s="244">
        <v>19222</v>
      </c>
      <c r="BE23" s="244">
        <v>50846</v>
      </c>
      <c r="BF23" s="244">
        <v>16</v>
      </c>
      <c r="BG23" s="244">
        <v>2</v>
      </c>
      <c r="BH23" s="244">
        <v>217191</v>
      </c>
      <c r="BI23" s="244">
        <v>774</v>
      </c>
      <c r="BJ23" s="244">
        <v>1650109</v>
      </c>
      <c r="BK23" s="244">
        <v>336949</v>
      </c>
      <c r="BL23" s="244">
        <v>570</v>
      </c>
      <c r="BM23" s="244">
        <v>0</v>
      </c>
      <c r="BN23" s="244">
        <v>0</v>
      </c>
      <c r="BO23" s="244">
        <v>10</v>
      </c>
      <c r="BP23" s="244">
        <v>11723</v>
      </c>
      <c r="BQ23" s="244">
        <v>776</v>
      </c>
      <c r="BR23" s="244">
        <v>-429483</v>
      </c>
      <c r="BS23" s="244">
        <v>107696</v>
      </c>
      <c r="BT23" s="244">
        <v>0</v>
      </c>
      <c r="BU23" s="244">
        <v>0</v>
      </c>
      <c r="BV23" s="244">
        <v>41781</v>
      </c>
      <c r="BW23" s="244">
        <v>0</v>
      </c>
      <c r="BX23" s="244">
        <v>42287</v>
      </c>
      <c r="BY23" s="244">
        <v>0</v>
      </c>
      <c r="BZ23" s="244">
        <v>277</v>
      </c>
      <c r="CA23" s="244">
        <v>779</v>
      </c>
      <c r="CB23" s="244">
        <v>10445</v>
      </c>
      <c r="CC23" s="244">
        <v>43162</v>
      </c>
      <c r="CD23" s="244">
        <v>16094</v>
      </c>
      <c r="CE23" s="244">
        <v>0</v>
      </c>
      <c r="CF23" s="244">
        <v>17603</v>
      </c>
      <c r="CG23" s="244">
        <v>26</v>
      </c>
      <c r="CH23" s="244">
        <v>3431036</v>
      </c>
      <c r="CI23" s="244">
        <v>53631</v>
      </c>
      <c r="CJ23" s="244">
        <v>499496</v>
      </c>
      <c r="CK23" s="244">
        <v>455443</v>
      </c>
      <c r="CL23" s="244">
        <v>56421</v>
      </c>
      <c r="CM23" s="244">
        <v>116466</v>
      </c>
      <c r="CN23" s="244">
        <v>86280</v>
      </c>
      <c r="CO23" s="244">
        <v>85612</v>
      </c>
      <c r="CP23" s="244">
        <v>0</v>
      </c>
      <c r="CQ23" s="244">
        <v>55</v>
      </c>
      <c r="CR23" s="244">
        <v>26220</v>
      </c>
      <c r="CS23" s="244">
        <v>831126</v>
      </c>
      <c r="CT23" s="244">
        <v>77194</v>
      </c>
      <c r="CU23" s="244">
        <v>11</v>
      </c>
      <c r="CV23" s="244">
        <v>31459</v>
      </c>
      <c r="CW23" s="244">
        <v>58516</v>
      </c>
      <c r="CX23" s="244">
        <v>3261</v>
      </c>
      <c r="CY23" s="244">
        <v>1684781</v>
      </c>
      <c r="CZ23" s="244">
        <v>22937</v>
      </c>
      <c r="DA23" s="245">
        <v>30771346</v>
      </c>
      <c r="DB23" s="243">
        <v>-329197</v>
      </c>
      <c r="DC23" s="244">
        <v>-904399</v>
      </c>
      <c r="DD23" s="244">
        <v>0</v>
      </c>
      <c r="DE23" s="244">
        <v>0</v>
      </c>
      <c r="DF23" s="244">
        <v>0</v>
      </c>
      <c r="DG23" s="244">
        <v>-155894</v>
      </c>
      <c r="DH23" s="245">
        <v>-1389490</v>
      </c>
      <c r="DI23" s="245">
        <v>29381856</v>
      </c>
      <c r="DJ23" s="245">
        <v>34720823</v>
      </c>
      <c r="DK23" s="245">
        <v>33331333</v>
      </c>
      <c r="DL23" s="245">
        <v>64102679</v>
      </c>
      <c r="DM23" s="245">
        <v>-22349429</v>
      </c>
      <c r="DN23" s="244">
        <v>10981904</v>
      </c>
      <c r="DO23" s="245">
        <v>41753250</v>
      </c>
      <c r="DQ23" s="359">
        <v>0.76065408999999995</v>
      </c>
      <c r="DR23" s="359">
        <v>0.23934591000000005</v>
      </c>
      <c r="DS23" s="359">
        <v>-3.5230123638249476E-4</v>
      </c>
      <c r="DT23" s="359">
        <v>0</v>
      </c>
    </row>
    <row r="24" spans="1:124" ht="15" customHeight="1" x14ac:dyDescent="0.15">
      <c r="A24" s="246" t="s">
        <v>346</v>
      </c>
      <c r="B24" s="247" t="s">
        <v>546</v>
      </c>
      <c r="C24" s="243">
        <v>2615452</v>
      </c>
      <c r="D24" s="244">
        <v>634811</v>
      </c>
      <c r="E24" s="244">
        <v>1078208</v>
      </c>
      <c r="F24" s="244">
        <v>91927</v>
      </c>
      <c r="G24" s="244">
        <v>28942</v>
      </c>
      <c r="H24" s="244">
        <v>0</v>
      </c>
      <c r="I24" s="244">
        <v>0</v>
      </c>
      <c r="J24" s="244">
        <v>1342645</v>
      </c>
      <c r="K24" s="244">
        <v>933855</v>
      </c>
      <c r="L24" s="244">
        <v>84658</v>
      </c>
      <c r="M24" s="244">
        <v>849679</v>
      </c>
      <c r="N24" s="244">
        <v>1123265</v>
      </c>
      <c r="O24" s="244">
        <v>354756</v>
      </c>
      <c r="P24" s="244">
        <v>12819</v>
      </c>
      <c r="Q24" s="244">
        <v>9080</v>
      </c>
      <c r="R24" s="244">
        <v>85172</v>
      </c>
      <c r="S24" s="244">
        <v>44119</v>
      </c>
      <c r="T24" s="244">
        <v>78829</v>
      </c>
      <c r="U24" s="244">
        <v>59767</v>
      </c>
      <c r="V24" s="244">
        <v>71006</v>
      </c>
      <c r="W24" s="244">
        <v>14488</v>
      </c>
      <c r="X24" s="244">
        <v>24487</v>
      </c>
      <c r="Y24" s="244">
        <v>531</v>
      </c>
      <c r="Z24" s="244">
        <v>325</v>
      </c>
      <c r="AA24" s="244">
        <v>2768</v>
      </c>
      <c r="AB24" s="244">
        <v>742013</v>
      </c>
      <c r="AC24" s="244">
        <v>23217</v>
      </c>
      <c r="AD24" s="244">
        <v>752</v>
      </c>
      <c r="AE24" s="244">
        <v>108657</v>
      </c>
      <c r="AF24" s="244">
        <v>6840</v>
      </c>
      <c r="AG24" s="244">
        <v>80805</v>
      </c>
      <c r="AH24" s="244">
        <v>12914</v>
      </c>
      <c r="AI24" s="244">
        <v>448087</v>
      </c>
      <c r="AJ24" s="244">
        <v>71088</v>
      </c>
      <c r="AK24" s="244">
        <v>0</v>
      </c>
      <c r="AL24" s="244">
        <v>0</v>
      </c>
      <c r="AM24" s="244">
        <v>0</v>
      </c>
      <c r="AN24" s="244">
        <v>2151</v>
      </c>
      <c r="AO24" s="244">
        <v>0</v>
      </c>
      <c r="AP24" s="244">
        <v>0</v>
      </c>
      <c r="AQ24" s="244">
        <v>1305</v>
      </c>
      <c r="AR24" s="244">
        <v>3750</v>
      </c>
      <c r="AS24" s="244">
        <v>215477</v>
      </c>
      <c r="AT24" s="244">
        <v>70174</v>
      </c>
      <c r="AU24" s="244">
        <v>43061</v>
      </c>
      <c r="AV24" s="244">
        <v>312245</v>
      </c>
      <c r="AW24" s="244">
        <v>44107</v>
      </c>
      <c r="AX24" s="244">
        <v>435673</v>
      </c>
      <c r="AY24" s="244">
        <v>131627</v>
      </c>
      <c r="AZ24" s="244">
        <v>31295</v>
      </c>
      <c r="BA24" s="244">
        <v>3995</v>
      </c>
      <c r="BB24" s="244">
        <v>2030</v>
      </c>
      <c r="BC24" s="244">
        <v>40711</v>
      </c>
      <c r="BD24" s="244">
        <v>7835</v>
      </c>
      <c r="BE24" s="244">
        <v>52436</v>
      </c>
      <c r="BF24" s="244">
        <v>563</v>
      </c>
      <c r="BG24" s="244">
        <v>563</v>
      </c>
      <c r="BH24" s="244">
        <v>163730</v>
      </c>
      <c r="BI24" s="244">
        <v>7202</v>
      </c>
      <c r="BJ24" s="244">
        <v>7327</v>
      </c>
      <c r="BK24" s="244">
        <v>280733</v>
      </c>
      <c r="BL24" s="244">
        <v>38</v>
      </c>
      <c r="BM24" s="244">
        <v>0</v>
      </c>
      <c r="BN24" s="244">
        <v>0</v>
      </c>
      <c r="BO24" s="244">
        <v>2117</v>
      </c>
      <c r="BP24" s="244">
        <v>37632</v>
      </c>
      <c r="BQ24" s="244">
        <v>1768330</v>
      </c>
      <c r="BR24" s="244">
        <v>3006270</v>
      </c>
      <c r="BS24" s="244">
        <v>373769</v>
      </c>
      <c r="BT24" s="244">
        <v>1146</v>
      </c>
      <c r="BU24" s="244">
        <v>0</v>
      </c>
      <c r="BV24" s="244">
        <v>0</v>
      </c>
      <c r="BW24" s="244">
        <v>4879</v>
      </c>
      <c r="BX24" s="244">
        <v>73938</v>
      </c>
      <c r="BY24" s="244">
        <v>0</v>
      </c>
      <c r="BZ24" s="244">
        <v>5227</v>
      </c>
      <c r="CA24" s="244">
        <v>3654</v>
      </c>
      <c r="CB24" s="244">
        <v>1643</v>
      </c>
      <c r="CC24" s="244">
        <v>17814</v>
      </c>
      <c r="CD24" s="244">
        <v>83467</v>
      </c>
      <c r="CE24" s="244">
        <v>5533</v>
      </c>
      <c r="CF24" s="244">
        <v>36521</v>
      </c>
      <c r="CG24" s="244">
        <v>8012</v>
      </c>
      <c r="CH24" s="244">
        <v>74710</v>
      </c>
      <c r="CI24" s="244">
        <v>55183</v>
      </c>
      <c r="CJ24" s="244">
        <v>169406</v>
      </c>
      <c r="CK24" s="244">
        <v>182203</v>
      </c>
      <c r="CL24" s="244">
        <v>456766</v>
      </c>
      <c r="CM24" s="244">
        <v>593099</v>
      </c>
      <c r="CN24" s="244">
        <v>440522</v>
      </c>
      <c r="CO24" s="244">
        <v>79730</v>
      </c>
      <c r="CP24" s="244">
        <v>1002</v>
      </c>
      <c r="CQ24" s="244">
        <v>10977</v>
      </c>
      <c r="CR24" s="244">
        <v>442</v>
      </c>
      <c r="CS24" s="244">
        <v>367535</v>
      </c>
      <c r="CT24" s="244">
        <v>51852</v>
      </c>
      <c r="CU24" s="244">
        <v>424247</v>
      </c>
      <c r="CV24" s="244">
        <v>18526</v>
      </c>
      <c r="CW24" s="244">
        <v>41347</v>
      </c>
      <c r="CX24" s="244">
        <v>81624</v>
      </c>
      <c r="CY24" s="244">
        <v>4284466</v>
      </c>
      <c r="CZ24" s="244">
        <v>18716</v>
      </c>
      <c r="DA24" s="245">
        <v>25676295</v>
      </c>
      <c r="DB24" s="243">
        <v>723919</v>
      </c>
      <c r="DC24" s="244">
        <v>3360145</v>
      </c>
      <c r="DD24" s="244">
        <v>0</v>
      </c>
      <c r="DE24" s="244">
        <v>0</v>
      </c>
      <c r="DF24" s="244">
        <v>0</v>
      </c>
      <c r="DG24" s="244">
        <v>11070</v>
      </c>
      <c r="DH24" s="245">
        <v>4095134</v>
      </c>
      <c r="DI24" s="245">
        <v>29771429</v>
      </c>
      <c r="DJ24" s="245">
        <v>6905519</v>
      </c>
      <c r="DK24" s="245">
        <v>11000653</v>
      </c>
      <c r="DL24" s="245">
        <v>36676948</v>
      </c>
      <c r="DM24" s="245">
        <v>-21546338</v>
      </c>
      <c r="DN24" s="244">
        <v>-10545685</v>
      </c>
      <c r="DO24" s="245">
        <v>15130610</v>
      </c>
      <c r="DQ24" s="359">
        <v>0.72372535000000005</v>
      </c>
      <c r="DR24" s="359">
        <v>0.27627464999999995</v>
      </c>
      <c r="DS24" s="359">
        <v>1.3089170133143203E-3</v>
      </c>
      <c r="DT24" s="359">
        <v>0</v>
      </c>
    </row>
    <row r="25" spans="1:124" ht="15" customHeight="1" x14ac:dyDescent="0.15">
      <c r="A25" s="246" t="s">
        <v>347</v>
      </c>
      <c r="B25" s="247" t="s">
        <v>636</v>
      </c>
      <c r="C25" s="243">
        <v>6401</v>
      </c>
      <c r="D25" s="244">
        <v>0</v>
      </c>
      <c r="E25" s="244">
        <v>8804</v>
      </c>
      <c r="F25" s="244">
        <v>1291</v>
      </c>
      <c r="G25" s="244">
        <v>16170</v>
      </c>
      <c r="H25" s="244">
        <v>0</v>
      </c>
      <c r="I25" s="244">
        <v>7844</v>
      </c>
      <c r="J25" s="244">
        <v>1464861</v>
      </c>
      <c r="K25" s="244">
        <v>187734</v>
      </c>
      <c r="L25" s="244">
        <v>380235</v>
      </c>
      <c r="M25" s="244">
        <v>639751</v>
      </c>
      <c r="N25" s="244">
        <v>858240</v>
      </c>
      <c r="O25" s="244">
        <v>21874</v>
      </c>
      <c r="P25" s="244">
        <v>961</v>
      </c>
      <c r="Q25" s="244">
        <v>811</v>
      </c>
      <c r="R25" s="244">
        <v>95341</v>
      </c>
      <c r="S25" s="244">
        <v>48737</v>
      </c>
      <c r="T25" s="244">
        <v>24848</v>
      </c>
      <c r="U25" s="244">
        <v>7729</v>
      </c>
      <c r="V25" s="244">
        <v>225105</v>
      </c>
      <c r="W25" s="244">
        <v>672290</v>
      </c>
      <c r="X25" s="244">
        <v>1965</v>
      </c>
      <c r="Y25" s="244">
        <v>959</v>
      </c>
      <c r="Z25" s="244">
        <v>108</v>
      </c>
      <c r="AA25" s="244">
        <v>1195</v>
      </c>
      <c r="AB25" s="244">
        <v>80800</v>
      </c>
      <c r="AC25" s="244">
        <v>14864</v>
      </c>
      <c r="AD25" s="244">
        <v>2719</v>
      </c>
      <c r="AE25" s="244">
        <v>17863</v>
      </c>
      <c r="AF25" s="244">
        <v>5689</v>
      </c>
      <c r="AG25" s="244">
        <v>685</v>
      </c>
      <c r="AH25" s="244">
        <v>48419</v>
      </c>
      <c r="AI25" s="244">
        <v>8436</v>
      </c>
      <c r="AJ25" s="244">
        <v>1875</v>
      </c>
      <c r="AK25" s="244">
        <v>0</v>
      </c>
      <c r="AL25" s="244">
        <v>0</v>
      </c>
      <c r="AM25" s="244">
        <v>1177</v>
      </c>
      <c r="AN25" s="244">
        <v>52644</v>
      </c>
      <c r="AO25" s="244">
        <v>518</v>
      </c>
      <c r="AP25" s="244">
        <v>0</v>
      </c>
      <c r="AQ25" s="244">
        <v>11753</v>
      </c>
      <c r="AR25" s="244">
        <v>13602</v>
      </c>
      <c r="AS25" s="244">
        <v>225331</v>
      </c>
      <c r="AT25" s="244">
        <v>130980</v>
      </c>
      <c r="AU25" s="244">
        <v>128432</v>
      </c>
      <c r="AV25" s="244">
        <v>178398</v>
      </c>
      <c r="AW25" s="244">
        <v>269314</v>
      </c>
      <c r="AX25" s="244">
        <v>285067</v>
      </c>
      <c r="AY25" s="244">
        <v>44912</v>
      </c>
      <c r="AZ25" s="244">
        <v>62887</v>
      </c>
      <c r="BA25" s="244">
        <v>7065</v>
      </c>
      <c r="BB25" s="244">
        <v>178</v>
      </c>
      <c r="BC25" s="244">
        <v>246589</v>
      </c>
      <c r="BD25" s="244">
        <v>38944</v>
      </c>
      <c r="BE25" s="244">
        <v>599753</v>
      </c>
      <c r="BF25" s="244">
        <v>11095</v>
      </c>
      <c r="BG25" s="244">
        <v>6987</v>
      </c>
      <c r="BH25" s="244">
        <v>227216</v>
      </c>
      <c r="BI25" s="244">
        <v>16827</v>
      </c>
      <c r="BJ25" s="244">
        <v>185374</v>
      </c>
      <c r="BK25" s="244">
        <v>113222</v>
      </c>
      <c r="BL25" s="244">
        <v>364094</v>
      </c>
      <c r="BM25" s="244">
        <v>252128</v>
      </c>
      <c r="BN25" s="244">
        <v>40037</v>
      </c>
      <c r="BO25" s="244">
        <v>134207</v>
      </c>
      <c r="BP25" s="244">
        <v>213148</v>
      </c>
      <c r="BQ25" s="244">
        <v>1116054</v>
      </c>
      <c r="BR25" s="244">
        <v>3385308</v>
      </c>
      <c r="BS25" s="244">
        <v>4231184</v>
      </c>
      <c r="BT25" s="244">
        <v>8106</v>
      </c>
      <c r="BU25" s="244">
        <v>3082</v>
      </c>
      <c r="BV25" s="244">
        <v>0</v>
      </c>
      <c r="BW25" s="244">
        <v>28610</v>
      </c>
      <c r="BX25" s="244">
        <v>256615</v>
      </c>
      <c r="BY25" s="244">
        <v>0</v>
      </c>
      <c r="BZ25" s="244">
        <v>7500</v>
      </c>
      <c r="CA25" s="244">
        <v>4713</v>
      </c>
      <c r="CB25" s="244">
        <v>13437</v>
      </c>
      <c r="CC25" s="244">
        <v>11152</v>
      </c>
      <c r="CD25" s="244">
        <v>329253</v>
      </c>
      <c r="CE25" s="244">
        <v>111080</v>
      </c>
      <c r="CF25" s="244">
        <v>1050590</v>
      </c>
      <c r="CG25" s="244">
        <v>66542</v>
      </c>
      <c r="CH25" s="244">
        <v>2058302</v>
      </c>
      <c r="CI25" s="244">
        <v>2443818</v>
      </c>
      <c r="CJ25" s="244">
        <v>1736000</v>
      </c>
      <c r="CK25" s="244">
        <v>2265771</v>
      </c>
      <c r="CL25" s="244">
        <v>1137136</v>
      </c>
      <c r="CM25" s="244">
        <v>835688</v>
      </c>
      <c r="CN25" s="244">
        <v>173139</v>
      </c>
      <c r="CO25" s="244">
        <v>1779881</v>
      </c>
      <c r="CP25" s="244">
        <v>106394</v>
      </c>
      <c r="CQ25" s="244">
        <v>808146</v>
      </c>
      <c r="CR25" s="244">
        <v>145306</v>
      </c>
      <c r="CS25" s="244">
        <v>875976</v>
      </c>
      <c r="CT25" s="244">
        <v>37209</v>
      </c>
      <c r="CU25" s="244">
        <v>71378</v>
      </c>
      <c r="CV25" s="244">
        <v>93058</v>
      </c>
      <c r="CW25" s="244">
        <v>540943</v>
      </c>
      <c r="CX25" s="244">
        <v>250673</v>
      </c>
      <c r="CY25" s="244">
        <v>0</v>
      </c>
      <c r="CZ25" s="244">
        <v>2639</v>
      </c>
      <c r="DA25" s="245">
        <v>34701166</v>
      </c>
      <c r="DB25" s="243">
        <v>145572</v>
      </c>
      <c r="DC25" s="244">
        <v>389045</v>
      </c>
      <c r="DD25" s="244">
        <v>0</v>
      </c>
      <c r="DE25" s="244">
        <v>0</v>
      </c>
      <c r="DF25" s="244">
        <v>0</v>
      </c>
      <c r="DG25" s="244">
        <v>-3550</v>
      </c>
      <c r="DH25" s="245">
        <v>531067</v>
      </c>
      <c r="DI25" s="245">
        <v>35232233</v>
      </c>
      <c r="DJ25" s="245">
        <v>10031313</v>
      </c>
      <c r="DK25" s="245">
        <v>10562380</v>
      </c>
      <c r="DL25" s="245">
        <v>45263546</v>
      </c>
      <c r="DM25" s="245">
        <v>-31513496</v>
      </c>
      <c r="DN25" s="244">
        <v>-20951116</v>
      </c>
      <c r="DO25" s="245">
        <v>13750050</v>
      </c>
      <c r="DQ25" s="359">
        <v>0.89445072000000003</v>
      </c>
      <c r="DR25" s="359">
        <v>0.10554927999999997</v>
      </c>
      <c r="DS25" s="359">
        <v>1.5154929904657974E-4</v>
      </c>
      <c r="DT25" s="359">
        <v>0</v>
      </c>
    </row>
    <row r="26" spans="1:124" ht="15" customHeight="1" x14ac:dyDescent="0.15">
      <c r="A26" s="246" t="s">
        <v>348</v>
      </c>
      <c r="B26" s="247" t="s">
        <v>548</v>
      </c>
      <c r="C26" s="243">
        <v>7037914</v>
      </c>
      <c r="D26" s="244">
        <v>0</v>
      </c>
      <c r="E26" s="244">
        <v>19012</v>
      </c>
      <c r="F26" s="244">
        <v>4195</v>
      </c>
      <c r="G26" s="244">
        <v>0</v>
      </c>
      <c r="H26" s="244">
        <v>0</v>
      </c>
      <c r="I26" s="244">
        <v>0</v>
      </c>
      <c r="J26" s="244">
        <v>0</v>
      </c>
      <c r="K26" s="244">
        <v>3064</v>
      </c>
      <c r="L26" s="244">
        <v>0</v>
      </c>
      <c r="M26" s="244">
        <v>0</v>
      </c>
      <c r="N26" s="244">
        <v>0</v>
      </c>
      <c r="O26" s="244">
        <v>884</v>
      </c>
      <c r="P26" s="244">
        <v>68</v>
      </c>
      <c r="Q26" s="244">
        <v>47</v>
      </c>
      <c r="R26" s="244">
        <v>87</v>
      </c>
      <c r="S26" s="244">
        <v>311</v>
      </c>
      <c r="T26" s="244">
        <v>0</v>
      </c>
      <c r="U26" s="244">
        <v>72</v>
      </c>
      <c r="V26" s="244">
        <v>19</v>
      </c>
      <c r="W26" s="244">
        <v>38</v>
      </c>
      <c r="X26" s="244">
        <v>1161418</v>
      </c>
      <c r="Y26" s="244">
        <v>11096</v>
      </c>
      <c r="Z26" s="244">
        <v>3169</v>
      </c>
      <c r="AA26" s="244">
        <v>9055</v>
      </c>
      <c r="AB26" s="244">
        <v>39335</v>
      </c>
      <c r="AC26" s="244">
        <v>28206</v>
      </c>
      <c r="AD26" s="244">
        <v>1</v>
      </c>
      <c r="AE26" s="244">
        <v>0</v>
      </c>
      <c r="AF26" s="244">
        <v>301</v>
      </c>
      <c r="AG26" s="244">
        <v>1</v>
      </c>
      <c r="AH26" s="244">
        <v>98</v>
      </c>
      <c r="AI26" s="244">
        <v>0</v>
      </c>
      <c r="AJ26" s="244">
        <v>1055</v>
      </c>
      <c r="AK26" s="244">
        <v>0</v>
      </c>
      <c r="AL26" s="244">
        <v>0</v>
      </c>
      <c r="AM26" s="244">
        <v>711</v>
      </c>
      <c r="AN26" s="244">
        <v>0</v>
      </c>
      <c r="AO26" s="244">
        <v>30</v>
      </c>
      <c r="AP26" s="244">
        <v>0</v>
      </c>
      <c r="AQ26" s="244">
        <v>0</v>
      </c>
      <c r="AR26" s="244">
        <v>0</v>
      </c>
      <c r="AS26" s="244">
        <v>0</v>
      </c>
      <c r="AT26" s="244">
        <v>0</v>
      </c>
      <c r="AU26" s="244">
        <v>1374</v>
      </c>
      <c r="AV26" s="244">
        <v>0</v>
      </c>
      <c r="AW26" s="244">
        <v>0</v>
      </c>
      <c r="AX26" s="244">
        <v>885</v>
      </c>
      <c r="AY26" s="244">
        <v>0</v>
      </c>
      <c r="AZ26" s="244">
        <v>0</v>
      </c>
      <c r="BA26" s="244">
        <v>0</v>
      </c>
      <c r="BB26" s="244">
        <v>455</v>
      </c>
      <c r="BC26" s="244">
        <v>0</v>
      </c>
      <c r="BD26" s="244">
        <v>0</v>
      </c>
      <c r="BE26" s="244">
        <v>0</v>
      </c>
      <c r="BF26" s="244">
        <v>0</v>
      </c>
      <c r="BG26" s="244">
        <v>0</v>
      </c>
      <c r="BH26" s="244">
        <v>428</v>
      </c>
      <c r="BI26" s="244">
        <v>0</v>
      </c>
      <c r="BJ26" s="244">
        <v>0</v>
      </c>
      <c r="BK26" s="244">
        <v>0</v>
      </c>
      <c r="BL26" s="244">
        <v>258673</v>
      </c>
      <c r="BM26" s="244">
        <v>4666</v>
      </c>
      <c r="BN26" s="244">
        <v>842</v>
      </c>
      <c r="BO26" s="244">
        <v>0</v>
      </c>
      <c r="BP26" s="244">
        <v>0</v>
      </c>
      <c r="BQ26" s="244">
        <v>0</v>
      </c>
      <c r="BR26" s="244">
        <v>0</v>
      </c>
      <c r="BS26" s="244">
        <v>0</v>
      </c>
      <c r="BT26" s="244">
        <v>127</v>
      </c>
      <c r="BU26" s="244">
        <v>0</v>
      </c>
      <c r="BV26" s="244">
        <v>0</v>
      </c>
      <c r="BW26" s="244">
        <v>0</v>
      </c>
      <c r="BX26" s="244">
        <v>0</v>
      </c>
      <c r="BY26" s="244">
        <v>0</v>
      </c>
      <c r="BZ26" s="244">
        <v>0</v>
      </c>
      <c r="CA26" s="244">
        <v>0</v>
      </c>
      <c r="CB26" s="244">
        <v>0</v>
      </c>
      <c r="CC26" s="244">
        <v>104</v>
      </c>
      <c r="CD26" s="244">
        <v>0</v>
      </c>
      <c r="CE26" s="244">
        <v>0</v>
      </c>
      <c r="CF26" s="244">
        <v>0</v>
      </c>
      <c r="CG26" s="244">
        <v>0</v>
      </c>
      <c r="CH26" s="244">
        <v>0</v>
      </c>
      <c r="CI26" s="244">
        <v>1343</v>
      </c>
      <c r="CJ26" s="244">
        <v>0</v>
      </c>
      <c r="CK26" s="244">
        <v>0</v>
      </c>
      <c r="CL26" s="244">
        <v>0</v>
      </c>
      <c r="CM26" s="244">
        <v>0</v>
      </c>
      <c r="CN26" s="244">
        <v>0</v>
      </c>
      <c r="CO26" s="244">
        <v>0</v>
      </c>
      <c r="CP26" s="244">
        <v>0</v>
      </c>
      <c r="CQ26" s="244">
        <v>0</v>
      </c>
      <c r="CR26" s="244">
        <v>0</v>
      </c>
      <c r="CS26" s="244">
        <v>0</v>
      </c>
      <c r="CT26" s="244">
        <v>0</v>
      </c>
      <c r="CU26" s="244">
        <v>0</v>
      </c>
      <c r="CV26" s="244">
        <v>0</v>
      </c>
      <c r="CW26" s="244">
        <v>5746</v>
      </c>
      <c r="CX26" s="244">
        <v>43064</v>
      </c>
      <c r="CY26" s="244">
        <v>0</v>
      </c>
      <c r="CZ26" s="244">
        <v>60935</v>
      </c>
      <c r="DA26" s="245">
        <v>8698829</v>
      </c>
      <c r="DB26" s="243">
        <v>0</v>
      </c>
      <c r="DC26" s="244">
        <v>64014</v>
      </c>
      <c r="DD26" s="244">
        <v>0</v>
      </c>
      <c r="DE26" s="244">
        <v>0</v>
      </c>
      <c r="DF26" s="244">
        <v>0</v>
      </c>
      <c r="DG26" s="244">
        <v>94079</v>
      </c>
      <c r="DH26" s="245">
        <v>158093</v>
      </c>
      <c r="DI26" s="245">
        <v>8856922</v>
      </c>
      <c r="DJ26" s="245">
        <v>2963899</v>
      </c>
      <c r="DK26" s="245">
        <v>3121992</v>
      </c>
      <c r="DL26" s="245">
        <v>11820821</v>
      </c>
      <c r="DM26" s="245">
        <v>-4958641</v>
      </c>
      <c r="DN26" s="244">
        <v>-1836649</v>
      </c>
      <c r="DO26" s="245">
        <v>6862180</v>
      </c>
      <c r="DQ26" s="359">
        <v>0.55986051999999997</v>
      </c>
      <c r="DR26" s="359">
        <v>0.44013948000000003</v>
      </c>
      <c r="DS26" s="359">
        <v>2.4936130342679527E-5</v>
      </c>
      <c r="DT26" s="359">
        <v>0</v>
      </c>
    </row>
    <row r="27" spans="1:124" ht="15" customHeight="1" x14ac:dyDescent="0.15">
      <c r="A27" s="246" t="s">
        <v>349</v>
      </c>
      <c r="B27" s="247" t="s">
        <v>637</v>
      </c>
      <c r="C27" s="243">
        <v>186622</v>
      </c>
      <c r="D27" s="244">
        <v>62410</v>
      </c>
      <c r="E27" s="244">
        <v>15910</v>
      </c>
      <c r="F27" s="244">
        <v>1723</v>
      </c>
      <c r="G27" s="244">
        <v>30930</v>
      </c>
      <c r="H27" s="244">
        <v>0</v>
      </c>
      <c r="I27" s="244">
        <v>3412</v>
      </c>
      <c r="J27" s="244">
        <v>580291</v>
      </c>
      <c r="K27" s="244">
        <v>84993</v>
      </c>
      <c r="L27" s="244">
        <v>0</v>
      </c>
      <c r="M27" s="244">
        <v>389518</v>
      </c>
      <c r="N27" s="244">
        <v>151481</v>
      </c>
      <c r="O27" s="244">
        <v>22749</v>
      </c>
      <c r="P27" s="244">
        <v>15758</v>
      </c>
      <c r="Q27" s="244">
        <v>32344</v>
      </c>
      <c r="R27" s="244">
        <v>9522</v>
      </c>
      <c r="S27" s="244">
        <v>10916</v>
      </c>
      <c r="T27" s="244">
        <v>4015</v>
      </c>
      <c r="U27" s="244">
        <v>520584</v>
      </c>
      <c r="V27" s="244">
        <v>18132</v>
      </c>
      <c r="W27" s="244">
        <v>82</v>
      </c>
      <c r="X27" s="244">
        <v>551990</v>
      </c>
      <c r="Y27" s="244">
        <v>428737</v>
      </c>
      <c r="Z27" s="244">
        <v>33329</v>
      </c>
      <c r="AA27" s="244">
        <v>27093</v>
      </c>
      <c r="AB27" s="244">
        <v>974241</v>
      </c>
      <c r="AC27" s="244">
        <v>214244</v>
      </c>
      <c r="AD27" s="244">
        <v>4100</v>
      </c>
      <c r="AE27" s="244">
        <v>196913</v>
      </c>
      <c r="AF27" s="244">
        <v>71602</v>
      </c>
      <c r="AG27" s="244">
        <v>2390</v>
      </c>
      <c r="AH27" s="244">
        <v>143809</v>
      </c>
      <c r="AI27" s="244">
        <v>65805</v>
      </c>
      <c r="AJ27" s="244">
        <v>32073</v>
      </c>
      <c r="AK27" s="244">
        <v>0</v>
      </c>
      <c r="AL27" s="244">
        <v>0</v>
      </c>
      <c r="AM27" s="244">
        <v>54090</v>
      </c>
      <c r="AN27" s="244">
        <v>41994</v>
      </c>
      <c r="AO27" s="244">
        <v>3846</v>
      </c>
      <c r="AP27" s="244">
        <v>0</v>
      </c>
      <c r="AQ27" s="244">
        <v>4763</v>
      </c>
      <c r="AR27" s="244">
        <v>303178</v>
      </c>
      <c r="AS27" s="244">
        <v>69444</v>
      </c>
      <c r="AT27" s="244">
        <v>76084</v>
      </c>
      <c r="AU27" s="244">
        <v>108724</v>
      </c>
      <c r="AV27" s="244">
        <v>33728</v>
      </c>
      <c r="AW27" s="244">
        <v>415558</v>
      </c>
      <c r="AX27" s="244">
        <v>397832</v>
      </c>
      <c r="AY27" s="244">
        <v>31032</v>
      </c>
      <c r="AZ27" s="244">
        <v>5225</v>
      </c>
      <c r="BA27" s="244">
        <v>1650</v>
      </c>
      <c r="BB27" s="244">
        <v>10028</v>
      </c>
      <c r="BC27" s="244">
        <v>180282</v>
      </c>
      <c r="BD27" s="244">
        <v>12547</v>
      </c>
      <c r="BE27" s="244">
        <v>65979</v>
      </c>
      <c r="BF27" s="244">
        <v>34141</v>
      </c>
      <c r="BG27" s="244">
        <v>754</v>
      </c>
      <c r="BH27" s="244">
        <v>47543</v>
      </c>
      <c r="BI27" s="244">
        <v>3371</v>
      </c>
      <c r="BJ27" s="244">
        <v>50800</v>
      </c>
      <c r="BK27" s="244">
        <v>41438</v>
      </c>
      <c r="BL27" s="244">
        <v>570452</v>
      </c>
      <c r="BM27" s="244">
        <v>170</v>
      </c>
      <c r="BN27" s="244">
        <v>110</v>
      </c>
      <c r="BO27" s="244">
        <v>351576</v>
      </c>
      <c r="BP27" s="244">
        <v>452432</v>
      </c>
      <c r="BQ27" s="244">
        <v>0</v>
      </c>
      <c r="BR27" s="244">
        <v>0</v>
      </c>
      <c r="BS27" s="244">
        <v>0</v>
      </c>
      <c r="BT27" s="244">
        <v>0</v>
      </c>
      <c r="BU27" s="244">
        <v>0</v>
      </c>
      <c r="BV27" s="244">
        <v>0</v>
      </c>
      <c r="BW27" s="244">
        <v>517</v>
      </c>
      <c r="BX27" s="244">
        <v>8361</v>
      </c>
      <c r="BY27" s="244">
        <v>0</v>
      </c>
      <c r="BZ27" s="244">
        <v>0</v>
      </c>
      <c r="CA27" s="244">
        <v>0</v>
      </c>
      <c r="CB27" s="244">
        <v>0</v>
      </c>
      <c r="CC27" s="244">
        <v>7004</v>
      </c>
      <c r="CD27" s="244">
        <v>2431</v>
      </c>
      <c r="CE27" s="244">
        <v>0</v>
      </c>
      <c r="CF27" s="244">
        <v>0</v>
      </c>
      <c r="CG27" s="244">
        <v>0</v>
      </c>
      <c r="CH27" s="244">
        <v>965</v>
      </c>
      <c r="CI27" s="244">
        <v>54821</v>
      </c>
      <c r="CJ27" s="244">
        <v>4452</v>
      </c>
      <c r="CK27" s="244">
        <v>585227</v>
      </c>
      <c r="CL27" s="244">
        <v>393109</v>
      </c>
      <c r="CM27" s="244">
        <v>31454</v>
      </c>
      <c r="CN27" s="244">
        <v>29352</v>
      </c>
      <c r="CO27" s="244">
        <v>0</v>
      </c>
      <c r="CP27" s="244">
        <v>0</v>
      </c>
      <c r="CQ27" s="244">
        <v>4963</v>
      </c>
      <c r="CR27" s="244">
        <v>51979</v>
      </c>
      <c r="CS27" s="244">
        <v>0</v>
      </c>
      <c r="CT27" s="244">
        <v>5934</v>
      </c>
      <c r="CU27" s="244">
        <v>44813</v>
      </c>
      <c r="CV27" s="244">
        <v>122858</v>
      </c>
      <c r="CW27" s="244">
        <v>26308</v>
      </c>
      <c r="CX27" s="244">
        <v>2262</v>
      </c>
      <c r="CY27" s="244">
        <v>0</v>
      </c>
      <c r="CZ27" s="244">
        <v>47144</v>
      </c>
      <c r="DA27" s="245">
        <v>9680443</v>
      </c>
      <c r="DB27" s="243">
        <v>112</v>
      </c>
      <c r="DC27" s="244">
        <v>87482</v>
      </c>
      <c r="DD27" s="244">
        <v>0</v>
      </c>
      <c r="DE27" s="244">
        <v>0</v>
      </c>
      <c r="DF27" s="244">
        <v>0</v>
      </c>
      <c r="DG27" s="244">
        <v>-21045</v>
      </c>
      <c r="DH27" s="245">
        <v>66549</v>
      </c>
      <c r="DI27" s="245">
        <v>9746992</v>
      </c>
      <c r="DJ27" s="245">
        <v>687103</v>
      </c>
      <c r="DK27" s="245">
        <v>753652</v>
      </c>
      <c r="DL27" s="245">
        <v>10434095</v>
      </c>
      <c r="DM27" s="245">
        <v>-7434875</v>
      </c>
      <c r="DN27" s="244">
        <v>-6681223</v>
      </c>
      <c r="DO27" s="245">
        <v>2999220</v>
      </c>
      <c r="DQ27" s="359">
        <v>0.76278661000000003</v>
      </c>
      <c r="DR27" s="359">
        <v>0.23721338999999997</v>
      </c>
      <c r="DS27" s="359">
        <v>3.40778978760629E-5</v>
      </c>
      <c r="DT27" s="359">
        <v>0</v>
      </c>
    </row>
    <row r="28" spans="1:124" ht="15" customHeight="1" x14ac:dyDescent="0.15">
      <c r="A28" s="246" t="s">
        <v>350</v>
      </c>
      <c r="B28" s="247" t="s">
        <v>638</v>
      </c>
      <c r="C28" s="243">
        <v>0</v>
      </c>
      <c r="D28" s="244">
        <v>2</v>
      </c>
      <c r="E28" s="244">
        <v>4375</v>
      </c>
      <c r="F28" s="244">
        <v>1381</v>
      </c>
      <c r="G28" s="244">
        <v>0</v>
      </c>
      <c r="H28" s="244">
        <v>0</v>
      </c>
      <c r="I28" s="244">
        <v>19877</v>
      </c>
      <c r="J28" s="244">
        <v>533346</v>
      </c>
      <c r="K28" s="244">
        <v>86548</v>
      </c>
      <c r="L28" s="244">
        <v>0</v>
      </c>
      <c r="M28" s="244">
        <v>182217</v>
      </c>
      <c r="N28" s="244">
        <v>197857</v>
      </c>
      <c r="O28" s="244">
        <v>26430</v>
      </c>
      <c r="P28" s="244">
        <v>8404</v>
      </c>
      <c r="Q28" s="244">
        <v>50186</v>
      </c>
      <c r="R28" s="244">
        <v>1108</v>
      </c>
      <c r="S28" s="244">
        <v>73297</v>
      </c>
      <c r="T28" s="244">
        <v>9861</v>
      </c>
      <c r="U28" s="244">
        <v>791710</v>
      </c>
      <c r="V28" s="244">
        <v>23263</v>
      </c>
      <c r="W28" s="244">
        <v>7450</v>
      </c>
      <c r="X28" s="244">
        <v>142460</v>
      </c>
      <c r="Y28" s="244">
        <v>13369</v>
      </c>
      <c r="Z28" s="244">
        <v>225203</v>
      </c>
      <c r="AA28" s="244">
        <v>1533339</v>
      </c>
      <c r="AB28" s="244">
        <v>2415402</v>
      </c>
      <c r="AC28" s="244">
        <v>860695</v>
      </c>
      <c r="AD28" s="244">
        <v>46975</v>
      </c>
      <c r="AE28" s="244">
        <v>1842259</v>
      </c>
      <c r="AF28" s="244">
        <v>450919</v>
      </c>
      <c r="AG28" s="244">
        <v>218</v>
      </c>
      <c r="AH28" s="244">
        <v>234708</v>
      </c>
      <c r="AI28" s="244">
        <v>14539</v>
      </c>
      <c r="AJ28" s="244">
        <v>42882</v>
      </c>
      <c r="AK28" s="244">
        <v>0</v>
      </c>
      <c r="AL28" s="244">
        <v>0</v>
      </c>
      <c r="AM28" s="244">
        <v>0</v>
      </c>
      <c r="AN28" s="244">
        <v>680</v>
      </c>
      <c r="AO28" s="244">
        <v>1499</v>
      </c>
      <c r="AP28" s="244">
        <v>0</v>
      </c>
      <c r="AQ28" s="244">
        <v>19047</v>
      </c>
      <c r="AR28" s="244">
        <v>6256</v>
      </c>
      <c r="AS28" s="244">
        <v>9428</v>
      </c>
      <c r="AT28" s="244">
        <v>25290</v>
      </c>
      <c r="AU28" s="244">
        <v>3052</v>
      </c>
      <c r="AV28" s="244">
        <v>60269</v>
      </c>
      <c r="AW28" s="244">
        <v>241671</v>
      </c>
      <c r="AX28" s="244">
        <v>217278</v>
      </c>
      <c r="AY28" s="244">
        <v>59806</v>
      </c>
      <c r="AZ28" s="244">
        <v>23394</v>
      </c>
      <c r="BA28" s="244">
        <v>4457</v>
      </c>
      <c r="BB28" s="244">
        <v>883</v>
      </c>
      <c r="BC28" s="244">
        <v>20920</v>
      </c>
      <c r="BD28" s="244">
        <v>284</v>
      </c>
      <c r="BE28" s="244">
        <v>44822</v>
      </c>
      <c r="BF28" s="244">
        <v>1521</v>
      </c>
      <c r="BG28" s="244">
        <v>3</v>
      </c>
      <c r="BH28" s="244">
        <v>25734</v>
      </c>
      <c r="BI28" s="244">
        <v>0</v>
      </c>
      <c r="BJ28" s="244">
        <v>28987</v>
      </c>
      <c r="BK28" s="244">
        <v>27290</v>
      </c>
      <c r="BL28" s="244">
        <v>113</v>
      </c>
      <c r="BM28" s="244">
        <v>0</v>
      </c>
      <c r="BN28" s="244">
        <v>2175</v>
      </c>
      <c r="BO28" s="244">
        <v>2989</v>
      </c>
      <c r="BP28" s="244">
        <v>0</v>
      </c>
      <c r="BQ28" s="244">
        <v>0</v>
      </c>
      <c r="BR28" s="244">
        <v>0</v>
      </c>
      <c r="BS28" s="244">
        <v>0</v>
      </c>
      <c r="BT28" s="244">
        <v>0</v>
      </c>
      <c r="BU28" s="244">
        <v>0</v>
      </c>
      <c r="BV28" s="244">
        <v>0</v>
      </c>
      <c r="BW28" s="244">
        <v>0</v>
      </c>
      <c r="BX28" s="244">
        <v>67</v>
      </c>
      <c r="BY28" s="244">
        <v>0</v>
      </c>
      <c r="BZ28" s="244">
        <v>0</v>
      </c>
      <c r="CA28" s="244">
        <v>0</v>
      </c>
      <c r="CB28" s="244">
        <v>0</v>
      </c>
      <c r="CC28" s="244">
        <v>57</v>
      </c>
      <c r="CD28" s="244">
        <v>1121</v>
      </c>
      <c r="CE28" s="244">
        <v>44</v>
      </c>
      <c r="CF28" s="244">
        <v>0</v>
      </c>
      <c r="CG28" s="244">
        <v>0</v>
      </c>
      <c r="CH28" s="244">
        <v>1682</v>
      </c>
      <c r="CI28" s="244">
        <v>1105</v>
      </c>
      <c r="CJ28" s="244">
        <v>111728</v>
      </c>
      <c r="CK28" s="244">
        <v>647629</v>
      </c>
      <c r="CL28" s="244">
        <v>212727</v>
      </c>
      <c r="CM28" s="244">
        <v>1224</v>
      </c>
      <c r="CN28" s="244">
        <v>6908</v>
      </c>
      <c r="CO28" s="244">
        <v>0</v>
      </c>
      <c r="CP28" s="244">
        <v>97</v>
      </c>
      <c r="CQ28" s="244">
        <v>0</v>
      </c>
      <c r="CR28" s="244">
        <v>48245</v>
      </c>
      <c r="CS28" s="244">
        <v>0</v>
      </c>
      <c r="CT28" s="244">
        <v>0</v>
      </c>
      <c r="CU28" s="244">
        <v>0</v>
      </c>
      <c r="CV28" s="244">
        <v>42791</v>
      </c>
      <c r="CW28" s="244">
        <v>0</v>
      </c>
      <c r="CX28" s="244">
        <v>5584</v>
      </c>
      <c r="CY28" s="244">
        <v>0</v>
      </c>
      <c r="CZ28" s="244">
        <v>13074</v>
      </c>
      <c r="DA28" s="245">
        <v>11762211</v>
      </c>
      <c r="DB28" s="243">
        <v>0</v>
      </c>
      <c r="DC28" s="244">
        <v>1276</v>
      </c>
      <c r="DD28" s="244">
        <v>0</v>
      </c>
      <c r="DE28" s="244">
        <v>0</v>
      </c>
      <c r="DF28" s="244">
        <v>0</v>
      </c>
      <c r="DG28" s="244">
        <v>-27964</v>
      </c>
      <c r="DH28" s="245">
        <v>-26688</v>
      </c>
      <c r="DI28" s="245">
        <v>11735523</v>
      </c>
      <c r="DJ28" s="245">
        <v>0</v>
      </c>
      <c r="DK28" s="245">
        <v>-26688</v>
      </c>
      <c r="DL28" s="245">
        <v>11735523</v>
      </c>
      <c r="DM28" s="245">
        <v>-11303693</v>
      </c>
      <c r="DN28" s="244">
        <v>-11330381</v>
      </c>
      <c r="DO28" s="245">
        <v>431830</v>
      </c>
      <c r="DQ28" s="359">
        <v>0.96320317</v>
      </c>
      <c r="DR28" s="359">
        <v>3.6796830000000003E-2</v>
      </c>
      <c r="DS28" s="359">
        <v>4.9705536784545689E-7</v>
      </c>
      <c r="DT28" s="359">
        <v>0</v>
      </c>
    </row>
    <row r="29" spans="1:124" ht="15" customHeight="1" x14ac:dyDescent="0.15">
      <c r="A29" s="246" t="s">
        <v>351</v>
      </c>
      <c r="B29" s="247" t="s">
        <v>639</v>
      </c>
      <c r="C29" s="243">
        <v>0</v>
      </c>
      <c r="D29" s="244">
        <v>0</v>
      </c>
      <c r="E29" s="244">
        <v>0</v>
      </c>
      <c r="F29" s="244">
        <v>0</v>
      </c>
      <c r="G29" s="244">
        <v>0</v>
      </c>
      <c r="H29" s="244">
        <v>0</v>
      </c>
      <c r="I29" s="244">
        <v>0</v>
      </c>
      <c r="J29" s="244">
        <v>0</v>
      </c>
      <c r="K29" s="244">
        <v>0</v>
      </c>
      <c r="L29" s="244">
        <v>0</v>
      </c>
      <c r="M29" s="244">
        <v>9446</v>
      </c>
      <c r="N29" s="244">
        <v>0</v>
      </c>
      <c r="O29" s="244">
        <v>0</v>
      </c>
      <c r="P29" s="244">
        <v>585</v>
      </c>
      <c r="Q29" s="244">
        <v>543073</v>
      </c>
      <c r="R29" s="244">
        <v>871089</v>
      </c>
      <c r="S29" s="244">
        <v>106220</v>
      </c>
      <c r="T29" s="244">
        <v>8562</v>
      </c>
      <c r="U29" s="244">
        <v>192482</v>
      </c>
      <c r="V29" s="244">
        <v>48321</v>
      </c>
      <c r="W29" s="244">
        <v>7087</v>
      </c>
      <c r="X29" s="244">
        <v>0</v>
      </c>
      <c r="Y29" s="244">
        <v>0</v>
      </c>
      <c r="Z29" s="244">
        <v>0</v>
      </c>
      <c r="AA29" s="244">
        <v>1351</v>
      </c>
      <c r="AB29" s="244">
        <v>0</v>
      </c>
      <c r="AC29" s="244">
        <v>64176</v>
      </c>
      <c r="AD29" s="244">
        <v>9374</v>
      </c>
      <c r="AE29" s="244">
        <v>7676806</v>
      </c>
      <c r="AF29" s="244">
        <v>5539</v>
      </c>
      <c r="AG29" s="244">
        <v>38933</v>
      </c>
      <c r="AH29" s="244">
        <v>2788</v>
      </c>
      <c r="AI29" s="244">
        <v>0</v>
      </c>
      <c r="AJ29" s="244">
        <v>9598</v>
      </c>
      <c r="AK29" s="244">
        <v>0</v>
      </c>
      <c r="AL29" s="244">
        <v>0</v>
      </c>
      <c r="AM29" s="244">
        <v>289</v>
      </c>
      <c r="AN29" s="244">
        <v>0</v>
      </c>
      <c r="AO29" s="244">
        <v>0</v>
      </c>
      <c r="AP29" s="244">
        <v>0</v>
      </c>
      <c r="AQ29" s="244">
        <v>20610</v>
      </c>
      <c r="AR29" s="244">
        <v>461</v>
      </c>
      <c r="AS29" s="244">
        <v>15311</v>
      </c>
      <c r="AT29" s="244">
        <v>286</v>
      </c>
      <c r="AU29" s="244">
        <v>16125</v>
      </c>
      <c r="AV29" s="244">
        <v>396091</v>
      </c>
      <c r="AW29" s="244">
        <v>100912</v>
      </c>
      <c r="AX29" s="244">
        <v>382876</v>
      </c>
      <c r="AY29" s="244">
        <v>183848</v>
      </c>
      <c r="AZ29" s="244">
        <v>29428</v>
      </c>
      <c r="BA29" s="244">
        <v>0</v>
      </c>
      <c r="BB29" s="244">
        <v>19632</v>
      </c>
      <c r="BC29" s="244">
        <v>90330</v>
      </c>
      <c r="BD29" s="244">
        <v>10248</v>
      </c>
      <c r="BE29" s="244">
        <v>316288</v>
      </c>
      <c r="BF29" s="244">
        <v>21055</v>
      </c>
      <c r="BG29" s="244">
        <v>139</v>
      </c>
      <c r="BH29" s="244">
        <v>199124</v>
      </c>
      <c r="BI29" s="244">
        <v>0</v>
      </c>
      <c r="BJ29" s="244">
        <v>17</v>
      </c>
      <c r="BK29" s="244">
        <v>0</v>
      </c>
      <c r="BL29" s="244">
        <v>0</v>
      </c>
      <c r="BM29" s="244">
        <v>0</v>
      </c>
      <c r="BN29" s="244">
        <v>0</v>
      </c>
      <c r="BO29" s="244">
        <v>0</v>
      </c>
      <c r="BP29" s="244">
        <v>0</v>
      </c>
      <c r="BQ29" s="244">
        <v>0</v>
      </c>
      <c r="BR29" s="244">
        <v>0</v>
      </c>
      <c r="BS29" s="244">
        <v>0</v>
      </c>
      <c r="BT29" s="244">
        <v>0</v>
      </c>
      <c r="BU29" s="244">
        <v>0</v>
      </c>
      <c r="BV29" s="244">
        <v>0</v>
      </c>
      <c r="BW29" s="244">
        <v>0</v>
      </c>
      <c r="BX29" s="244">
        <v>0</v>
      </c>
      <c r="BY29" s="244">
        <v>0</v>
      </c>
      <c r="BZ29" s="244">
        <v>0</v>
      </c>
      <c r="CA29" s="244">
        <v>0</v>
      </c>
      <c r="CB29" s="244">
        <v>0</v>
      </c>
      <c r="CC29" s="244">
        <v>0</v>
      </c>
      <c r="CD29" s="244">
        <v>0</v>
      </c>
      <c r="CE29" s="244">
        <v>0</v>
      </c>
      <c r="CF29" s="244">
        <v>0</v>
      </c>
      <c r="CG29" s="244">
        <v>0</v>
      </c>
      <c r="CH29" s="244">
        <v>73</v>
      </c>
      <c r="CI29" s="244">
        <v>195</v>
      </c>
      <c r="CJ29" s="244">
        <v>0</v>
      </c>
      <c r="CK29" s="244">
        <v>0</v>
      </c>
      <c r="CL29" s="244">
        <v>69241</v>
      </c>
      <c r="CM29" s="244">
        <v>0</v>
      </c>
      <c r="CN29" s="244">
        <v>1608</v>
      </c>
      <c r="CO29" s="244">
        <v>0</v>
      </c>
      <c r="CP29" s="244">
        <v>0</v>
      </c>
      <c r="CQ29" s="244">
        <v>0</v>
      </c>
      <c r="CR29" s="244">
        <v>0</v>
      </c>
      <c r="CS29" s="244">
        <v>0</v>
      </c>
      <c r="CT29" s="244">
        <v>0</v>
      </c>
      <c r="CU29" s="244">
        <v>0</v>
      </c>
      <c r="CV29" s="244">
        <v>0</v>
      </c>
      <c r="CW29" s="244">
        <v>0</v>
      </c>
      <c r="CX29" s="244">
        <v>0</v>
      </c>
      <c r="CY29" s="244">
        <v>0</v>
      </c>
      <c r="CZ29" s="244">
        <v>78229</v>
      </c>
      <c r="DA29" s="245">
        <v>11547846</v>
      </c>
      <c r="DB29" s="243">
        <v>0</v>
      </c>
      <c r="DC29" s="244">
        <v>0</v>
      </c>
      <c r="DD29" s="244">
        <v>0</v>
      </c>
      <c r="DE29" s="244">
        <v>0</v>
      </c>
      <c r="DF29" s="244">
        <v>0</v>
      </c>
      <c r="DG29" s="244">
        <v>-144480</v>
      </c>
      <c r="DH29" s="245">
        <v>-144480</v>
      </c>
      <c r="DI29" s="245">
        <v>11403366</v>
      </c>
      <c r="DJ29" s="245">
        <v>2311515</v>
      </c>
      <c r="DK29" s="245">
        <v>2167035</v>
      </c>
      <c r="DL29" s="245">
        <v>13714881</v>
      </c>
      <c r="DM29" s="245">
        <v>-10993171</v>
      </c>
      <c r="DN29" s="244">
        <v>-8826136</v>
      </c>
      <c r="DO29" s="245">
        <v>2721710</v>
      </c>
      <c r="DQ29" s="359">
        <v>0.96402860000000001</v>
      </c>
      <c r="DR29" s="359">
        <v>3.5971399999999987E-2</v>
      </c>
      <c r="DS29" s="359">
        <v>0</v>
      </c>
      <c r="DT29" s="359">
        <v>0</v>
      </c>
    </row>
    <row r="30" spans="1:124" ht="15" customHeight="1" x14ac:dyDescent="0.15">
      <c r="A30" s="246" t="s">
        <v>352</v>
      </c>
      <c r="B30" s="247" t="s">
        <v>640</v>
      </c>
      <c r="C30" s="243">
        <v>0</v>
      </c>
      <c r="D30" s="244">
        <v>1318794</v>
      </c>
      <c r="E30" s="244">
        <v>373152</v>
      </c>
      <c r="F30" s="244">
        <v>0</v>
      </c>
      <c r="G30" s="244">
        <v>130310</v>
      </c>
      <c r="H30" s="244">
        <v>0</v>
      </c>
      <c r="I30" s="244">
        <v>0</v>
      </c>
      <c r="J30" s="244">
        <v>5359</v>
      </c>
      <c r="K30" s="244">
        <v>251</v>
      </c>
      <c r="L30" s="244">
        <v>0</v>
      </c>
      <c r="M30" s="244">
        <v>30145</v>
      </c>
      <c r="N30" s="244">
        <v>11541</v>
      </c>
      <c r="O30" s="244">
        <v>0</v>
      </c>
      <c r="P30" s="244">
        <v>11550</v>
      </c>
      <c r="Q30" s="244">
        <v>0</v>
      </c>
      <c r="R30" s="244">
        <v>278</v>
      </c>
      <c r="S30" s="244">
        <v>0</v>
      </c>
      <c r="T30" s="244">
        <v>0</v>
      </c>
      <c r="U30" s="244">
        <v>0</v>
      </c>
      <c r="V30" s="244">
        <v>0</v>
      </c>
      <c r="W30" s="244">
        <v>0</v>
      </c>
      <c r="X30" s="244">
        <v>0</v>
      </c>
      <c r="Y30" s="244">
        <v>0</v>
      </c>
      <c r="Z30" s="244">
        <v>0</v>
      </c>
      <c r="AA30" s="244">
        <v>0</v>
      </c>
      <c r="AB30" s="244">
        <v>1356511</v>
      </c>
      <c r="AC30" s="244">
        <v>1010</v>
      </c>
      <c r="AD30" s="244">
        <v>0</v>
      </c>
      <c r="AE30" s="244">
        <v>0</v>
      </c>
      <c r="AF30" s="244">
        <v>0</v>
      </c>
      <c r="AG30" s="244">
        <v>0</v>
      </c>
      <c r="AH30" s="244">
        <v>0</v>
      </c>
      <c r="AI30" s="244">
        <v>0</v>
      </c>
      <c r="AJ30" s="244">
        <v>0</v>
      </c>
      <c r="AK30" s="244">
        <v>0</v>
      </c>
      <c r="AL30" s="244">
        <v>0</v>
      </c>
      <c r="AM30" s="244">
        <v>0</v>
      </c>
      <c r="AN30" s="244">
        <v>0</v>
      </c>
      <c r="AO30" s="244">
        <v>0</v>
      </c>
      <c r="AP30" s="244">
        <v>0</v>
      </c>
      <c r="AQ30" s="244">
        <v>0</v>
      </c>
      <c r="AR30" s="244">
        <v>0</v>
      </c>
      <c r="AS30" s="244">
        <v>0</v>
      </c>
      <c r="AT30" s="244">
        <v>0</v>
      </c>
      <c r="AU30" s="244">
        <v>0</v>
      </c>
      <c r="AV30" s="244">
        <v>0</v>
      </c>
      <c r="AW30" s="244">
        <v>0</v>
      </c>
      <c r="AX30" s="244">
        <v>0</v>
      </c>
      <c r="AY30" s="244">
        <v>0</v>
      </c>
      <c r="AZ30" s="244">
        <v>0</v>
      </c>
      <c r="BA30" s="244">
        <v>0</v>
      </c>
      <c r="BB30" s="244">
        <v>0</v>
      </c>
      <c r="BC30" s="244">
        <v>0</v>
      </c>
      <c r="BD30" s="244">
        <v>0</v>
      </c>
      <c r="BE30" s="244">
        <v>0</v>
      </c>
      <c r="BF30" s="244">
        <v>0</v>
      </c>
      <c r="BG30" s="244">
        <v>0</v>
      </c>
      <c r="BH30" s="244">
        <v>0</v>
      </c>
      <c r="BI30" s="244">
        <v>200</v>
      </c>
      <c r="BJ30" s="244">
        <v>0</v>
      </c>
      <c r="BK30" s="244">
        <v>0</v>
      </c>
      <c r="BL30" s="244">
        <v>0</v>
      </c>
      <c r="BM30" s="244">
        <v>0</v>
      </c>
      <c r="BN30" s="244">
        <v>0</v>
      </c>
      <c r="BO30" s="244">
        <v>1319</v>
      </c>
      <c r="BP30" s="244">
        <v>332381</v>
      </c>
      <c r="BQ30" s="244">
        <v>0</v>
      </c>
      <c r="BR30" s="244">
        <v>0</v>
      </c>
      <c r="BS30" s="244">
        <v>0</v>
      </c>
      <c r="BT30" s="244">
        <v>0</v>
      </c>
      <c r="BU30" s="244">
        <v>0</v>
      </c>
      <c r="BV30" s="244">
        <v>0</v>
      </c>
      <c r="BW30" s="244">
        <v>0</v>
      </c>
      <c r="BX30" s="244">
        <v>2579</v>
      </c>
      <c r="BY30" s="244">
        <v>0</v>
      </c>
      <c r="BZ30" s="244">
        <v>218</v>
      </c>
      <c r="CA30" s="244">
        <v>15</v>
      </c>
      <c r="CB30" s="244">
        <v>0</v>
      </c>
      <c r="CC30" s="244">
        <v>0</v>
      </c>
      <c r="CD30" s="244">
        <v>0</v>
      </c>
      <c r="CE30" s="244">
        <v>13204</v>
      </c>
      <c r="CF30" s="244">
        <v>0</v>
      </c>
      <c r="CG30" s="244">
        <v>0</v>
      </c>
      <c r="CH30" s="244">
        <v>93</v>
      </c>
      <c r="CI30" s="244">
        <v>84179</v>
      </c>
      <c r="CJ30" s="244">
        <v>1162</v>
      </c>
      <c r="CK30" s="244">
        <v>94866</v>
      </c>
      <c r="CL30" s="244">
        <v>88403273</v>
      </c>
      <c r="CM30" s="244">
        <v>731781</v>
      </c>
      <c r="CN30" s="244">
        <v>443130</v>
      </c>
      <c r="CO30" s="244">
        <v>0</v>
      </c>
      <c r="CP30" s="244">
        <v>0</v>
      </c>
      <c r="CQ30" s="244">
        <v>0</v>
      </c>
      <c r="CR30" s="244">
        <v>0</v>
      </c>
      <c r="CS30" s="244">
        <v>0</v>
      </c>
      <c r="CT30" s="244">
        <v>1441</v>
      </c>
      <c r="CU30" s="244">
        <v>0</v>
      </c>
      <c r="CV30" s="244">
        <v>0</v>
      </c>
      <c r="CW30" s="244">
        <v>791</v>
      </c>
      <c r="CX30" s="244">
        <v>85</v>
      </c>
      <c r="CY30" s="244">
        <v>0</v>
      </c>
      <c r="CZ30" s="244">
        <v>89261</v>
      </c>
      <c r="DA30" s="245">
        <v>93438879</v>
      </c>
      <c r="DB30" s="243">
        <v>790638</v>
      </c>
      <c r="DC30" s="244">
        <v>5522148</v>
      </c>
      <c r="DD30" s="244">
        <v>0</v>
      </c>
      <c r="DE30" s="244">
        <v>0</v>
      </c>
      <c r="DF30" s="244">
        <v>0</v>
      </c>
      <c r="DG30" s="244">
        <v>260917</v>
      </c>
      <c r="DH30" s="245">
        <v>6573703</v>
      </c>
      <c r="DI30" s="245">
        <v>100012582</v>
      </c>
      <c r="DJ30" s="245">
        <v>35059661</v>
      </c>
      <c r="DK30" s="245">
        <v>41633364</v>
      </c>
      <c r="DL30" s="245">
        <v>135072243</v>
      </c>
      <c r="DM30" s="245">
        <v>-99825033</v>
      </c>
      <c r="DN30" s="244">
        <v>-58191669</v>
      </c>
      <c r="DO30" s="245">
        <v>35247210</v>
      </c>
      <c r="DQ30" s="359">
        <v>0.99812475000000001</v>
      </c>
      <c r="DR30" s="359">
        <v>1.875249999999995E-3</v>
      </c>
      <c r="DS30" s="359">
        <v>2.1511076061418916E-3</v>
      </c>
      <c r="DT30" s="359">
        <v>0</v>
      </c>
    </row>
    <row r="31" spans="1:124" ht="15" customHeight="1" x14ac:dyDescent="0.15">
      <c r="A31" s="246" t="s">
        <v>353</v>
      </c>
      <c r="B31" s="247" t="s">
        <v>551</v>
      </c>
      <c r="C31" s="243">
        <v>4989587</v>
      </c>
      <c r="D31" s="244">
        <v>281482</v>
      </c>
      <c r="E31" s="244">
        <v>151867</v>
      </c>
      <c r="F31" s="244">
        <v>23005</v>
      </c>
      <c r="G31" s="244">
        <v>125408</v>
      </c>
      <c r="H31" s="244">
        <v>0</v>
      </c>
      <c r="I31" s="244">
        <v>383000</v>
      </c>
      <c r="J31" s="244">
        <v>149563</v>
      </c>
      <c r="K31" s="244">
        <v>15098</v>
      </c>
      <c r="L31" s="244">
        <v>1978</v>
      </c>
      <c r="M31" s="244">
        <v>229733</v>
      </c>
      <c r="N31" s="244">
        <v>100565</v>
      </c>
      <c r="O31" s="244">
        <v>23449</v>
      </c>
      <c r="P31" s="244">
        <v>432</v>
      </c>
      <c r="Q31" s="244">
        <v>62028</v>
      </c>
      <c r="R31" s="244">
        <v>185239</v>
      </c>
      <c r="S31" s="244">
        <v>1724059</v>
      </c>
      <c r="T31" s="244">
        <v>187748</v>
      </c>
      <c r="U31" s="244">
        <v>451554</v>
      </c>
      <c r="V31" s="244">
        <v>260164</v>
      </c>
      <c r="W31" s="244">
        <v>411240</v>
      </c>
      <c r="X31" s="244">
        <v>24081</v>
      </c>
      <c r="Y31" s="244">
        <v>22068</v>
      </c>
      <c r="Z31" s="244">
        <v>4765</v>
      </c>
      <c r="AA31" s="244">
        <v>28326</v>
      </c>
      <c r="AB31" s="244">
        <v>548941</v>
      </c>
      <c r="AC31" s="244">
        <v>780404</v>
      </c>
      <c r="AD31" s="244">
        <v>406710</v>
      </c>
      <c r="AE31" s="244">
        <v>273497</v>
      </c>
      <c r="AF31" s="244">
        <v>63318</v>
      </c>
      <c r="AG31" s="244">
        <v>7492</v>
      </c>
      <c r="AH31" s="244">
        <v>12558</v>
      </c>
      <c r="AI31" s="244">
        <v>422850</v>
      </c>
      <c r="AJ31" s="244">
        <v>263866</v>
      </c>
      <c r="AK31" s="244">
        <v>0</v>
      </c>
      <c r="AL31" s="244">
        <v>0</v>
      </c>
      <c r="AM31" s="244">
        <v>29983</v>
      </c>
      <c r="AN31" s="244">
        <v>155267</v>
      </c>
      <c r="AO31" s="244">
        <v>188</v>
      </c>
      <c r="AP31" s="244">
        <v>0</v>
      </c>
      <c r="AQ31" s="244">
        <v>62300</v>
      </c>
      <c r="AR31" s="244">
        <v>409773</v>
      </c>
      <c r="AS31" s="244">
        <v>407349</v>
      </c>
      <c r="AT31" s="244">
        <v>271153</v>
      </c>
      <c r="AU31" s="244">
        <v>623032</v>
      </c>
      <c r="AV31" s="244">
        <v>222528</v>
      </c>
      <c r="AW31" s="244">
        <v>103426</v>
      </c>
      <c r="AX31" s="244">
        <v>648152</v>
      </c>
      <c r="AY31" s="244">
        <v>111660</v>
      </c>
      <c r="AZ31" s="244">
        <v>17466</v>
      </c>
      <c r="BA31" s="244">
        <v>10454</v>
      </c>
      <c r="BB31" s="244">
        <v>29339</v>
      </c>
      <c r="BC31" s="244">
        <v>304622</v>
      </c>
      <c r="BD31" s="244">
        <v>69461</v>
      </c>
      <c r="BE31" s="244">
        <v>3112824</v>
      </c>
      <c r="BF31" s="244">
        <v>285634</v>
      </c>
      <c r="BG31" s="244">
        <v>3541</v>
      </c>
      <c r="BH31" s="244">
        <v>541863</v>
      </c>
      <c r="BI31" s="244">
        <v>1342</v>
      </c>
      <c r="BJ31" s="244">
        <v>2095224</v>
      </c>
      <c r="BK31" s="244">
        <v>897115</v>
      </c>
      <c r="BL31" s="244">
        <v>1729420</v>
      </c>
      <c r="BM31" s="244">
        <v>7943</v>
      </c>
      <c r="BN31" s="244">
        <v>21584</v>
      </c>
      <c r="BO31" s="244">
        <v>53190</v>
      </c>
      <c r="BP31" s="244">
        <v>163706</v>
      </c>
      <c r="BQ31" s="244">
        <v>1730</v>
      </c>
      <c r="BR31" s="244">
        <v>5289</v>
      </c>
      <c r="BS31" s="244">
        <v>4153</v>
      </c>
      <c r="BT31" s="244">
        <v>441</v>
      </c>
      <c r="BU31" s="244">
        <v>2080</v>
      </c>
      <c r="BV31" s="244">
        <v>22729</v>
      </c>
      <c r="BW31" s="244">
        <v>1664</v>
      </c>
      <c r="BX31" s="244">
        <v>67477</v>
      </c>
      <c r="BY31" s="244">
        <v>10197</v>
      </c>
      <c r="BZ31" s="244">
        <v>970</v>
      </c>
      <c r="CA31" s="244">
        <v>1592</v>
      </c>
      <c r="CB31" s="244">
        <v>148</v>
      </c>
      <c r="CC31" s="244">
        <v>2446</v>
      </c>
      <c r="CD31" s="244">
        <v>20738</v>
      </c>
      <c r="CE31" s="244">
        <v>98</v>
      </c>
      <c r="CF31" s="244">
        <v>42</v>
      </c>
      <c r="CG31" s="244">
        <v>14126</v>
      </c>
      <c r="CH31" s="244">
        <v>424616</v>
      </c>
      <c r="CI31" s="244">
        <v>158892</v>
      </c>
      <c r="CJ31" s="244">
        <v>8840</v>
      </c>
      <c r="CK31" s="244">
        <v>771620</v>
      </c>
      <c r="CL31" s="244">
        <v>922441</v>
      </c>
      <c r="CM31" s="244">
        <v>305755</v>
      </c>
      <c r="CN31" s="244">
        <v>291293</v>
      </c>
      <c r="CO31" s="244">
        <v>101047</v>
      </c>
      <c r="CP31" s="244">
        <v>281164</v>
      </c>
      <c r="CQ31" s="244">
        <v>91131</v>
      </c>
      <c r="CR31" s="244">
        <v>811775</v>
      </c>
      <c r="CS31" s="244">
        <v>890034</v>
      </c>
      <c r="CT31" s="244">
        <v>235226</v>
      </c>
      <c r="CU31" s="244">
        <v>321356</v>
      </c>
      <c r="CV31" s="244">
        <v>931177</v>
      </c>
      <c r="CW31" s="244">
        <v>119840</v>
      </c>
      <c r="CX31" s="244">
        <v>482904</v>
      </c>
      <c r="CY31" s="244">
        <v>129046</v>
      </c>
      <c r="CZ31" s="244">
        <v>56783</v>
      </c>
      <c r="DA31" s="245">
        <v>32496474</v>
      </c>
      <c r="DB31" s="243">
        <v>703207</v>
      </c>
      <c r="DC31" s="244">
        <v>11579701</v>
      </c>
      <c r="DD31" s="244">
        <v>0</v>
      </c>
      <c r="DE31" s="244">
        <v>0</v>
      </c>
      <c r="DF31" s="244">
        <v>0</v>
      </c>
      <c r="DG31" s="244">
        <v>188050</v>
      </c>
      <c r="DH31" s="245">
        <v>12470958</v>
      </c>
      <c r="DI31" s="245">
        <v>44967432</v>
      </c>
      <c r="DJ31" s="245">
        <v>4012640</v>
      </c>
      <c r="DK31" s="245">
        <v>16483598</v>
      </c>
      <c r="DL31" s="245">
        <v>48980072</v>
      </c>
      <c r="DM31" s="245">
        <v>-44695152</v>
      </c>
      <c r="DN31" s="244">
        <v>-28211554</v>
      </c>
      <c r="DO31" s="245">
        <v>4284920</v>
      </c>
      <c r="DQ31" s="359">
        <v>0.99394495000000005</v>
      </c>
      <c r="DR31" s="359">
        <v>6.0550499999999507E-3</v>
      </c>
      <c r="DS31" s="359">
        <v>4.510777852739345E-3</v>
      </c>
      <c r="DT31" s="359">
        <v>0</v>
      </c>
    </row>
    <row r="32" spans="1:124" ht="15" customHeight="1" x14ac:dyDescent="0.15">
      <c r="A32" s="246" t="s">
        <v>354</v>
      </c>
      <c r="B32" s="247" t="s">
        <v>641</v>
      </c>
      <c r="C32" s="243">
        <v>960342</v>
      </c>
      <c r="D32" s="244">
        <v>405108</v>
      </c>
      <c r="E32" s="244">
        <v>151936</v>
      </c>
      <c r="F32" s="244">
        <v>348480</v>
      </c>
      <c r="G32" s="244">
        <v>2320922</v>
      </c>
      <c r="H32" s="244">
        <v>0</v>
      </c>
      <c r="I32" s="244">
        <v>687555</v>
      </c>
      <c r="J32" s="244">
        <v>856121</v>
      </c>
      <c r="K32" s="244">
        <v>543921</v>
      </c>
      <c r="L32" s="244">
        <v>31132</v>
      </c>
      <c r="M32" s="244">
        <v>234355</v>
      </c>
      <c r="N32" s="244">
        <v>1430876</v>
      </c>
      <c r="O32" s="244">
        <v>101316</v>
      </c>
      <c r="P32" s="244">
        <v>133540</v>
      </c>
      <c r="Q32" s="244">
        <v>117335</v>
      </c>
      <c r="R32" s="244">
        <v>80837</v>
      </c>
      <c r="S32" s="244">
        <v>174341</v>
      </c>
      <c r="T32" s="244">
        <v>43733</v>
      </c>
      <c r="U32" s="244">
        <v>347807</v>
      </c>
      <c r="V32" s="244">
        <v>68827</v>
      </c>
      <c r="W32" s="244">
        <v>150129</v>
      </c>
      <c r="X32" s="244">
        <v>817326</v>
      </c>
      <c r="Y32" s="244">
        <v>105057</v>
      </c>
      <c r="Z32" s="244">
        <v>15628</v>
      </c>
      <c r="AA32" s="244">
        <v>5502</v>
      </c>
      <c r="AB32" s="244">
        <v>209905</v>
      </c>
      <c r="AC32" s="244">
        <v>78745</v>
      </c>
      <c r="AD32" s="244">
        <v>4079212</v>
      </c>
      <c r="AE32" s="244">
        <v>62296</v>
      </c>
      <c r="AF32" s="244">
        <v>22627</v>
      </c>
      <c r="AG32" s="244">
        <v>9940</v>
      </c>
      <c r="AH32" s="244">
        <v>284832</v>
      </c>
      <c r="AI32" s="244">
        <v>1002913</v>
      </c>
      <c r="AJ32" s="244">
        <v>475451</v>
      </c>
      <c r="AK32" s="244">
        <v>0</v>
      </c>
      <c r="AL32" s="244">
        <v>0</v>
      </c>
      <c r="AM32" s="244">
        <v>919885</v>
      </c>
      <c r="AN32" s="244">
        <v>458146</v>
      </c>
      <c r="AO32" s="244">
        <v>40584</v>
      </c>
      <c r="AP32" s="244">
        <v>0</v>
      </c>
      <c r="AQ32" s="244">
        <v>66702</v>
      </c>
      <c r="AR32" s="244">
        <v>255689</v>
      </c>
      <c r="AS32" s="244">
        <v>865619</v>
      </c>
      <c r="AT32" s="244">
        <v>242811</v>
      </c>
      <c r="AU32" s="244">
        <v>189894</v>
      </c>
      <c r="AV32" s="244">
        <v>186719</v>
      </c>
      <c r="AW32" s="244">
        <v>309754</v>
      </c>
      <c r="AX32" s="244">
        <v>400159</v>
      </c>
      <c r="AY32" s="244">
        <v>99341</v>
      </c>
      <c r="AZ32" s="244">
        <v>3870</v>
      </c>
      <c r="BA32" s="244">
        <v>1053</v>
      </c>
      <c r="BB32" s="244">
        <v>32752</v>
      </c>
      <c r="BC32" s="244">
        <v>94750</v>
      </c>
      <c r="BD32" s="244">
        <v>8901</v>
      </c>
      <c r="BE32" s="244">
        <v>986615</v>
      </c>
      <c r="BF32" s="244">
        <v>31750</v>
      </c>
      <c r="BG32" s="244">
        <v>6898</v>
      </c>
      <c r="BH32" s="244">
        <v>71325</v>
      </c>
      <c r="BI32" s="244">
        <v>43665</v>
      </c>
      <c r="BJ32" s="244">
        <v>854043</v>
      </c>
      <c r="BK32" s="244">
        <v>427086</v>
      </c>
      <c r="BL32" s="244">
        <v>27958487</v>
      </c>
      <c r="BM32" s="244">
        <v>5285384</v>
      </c>
      <c r="BN32" s="244">
        <v>1651050</v>
      </c>
      <c r="BO32" s="244">
        <v>636673</v>
      </c>
      <c r="BP32" s="244">
        <v>865546</v>
      </c>
      <c r="BQ32" s="244">
        <v>315641</v>
      </c>
      <c r="BR32" s="244">
        <v>1049561</v>
      </c>
      <c r="BS32" s="244">
        <v>533722</v>
      </c>
      <c r="BT32" s="244">
        <v>173874</v>
      </c>
      <c r="BU32" s="244">
        <v>93092</v>
      </c>
      <c r="BV32" s="244">
        <v>585</v>
      </c>
      <c r="BW32" s="244">
        <v>85412</v>
      </c>
      <c r="BX32" s="244">
        <v>10843511</v>
      </c>
      <c r="BY32" s="244">
        <v>34524051</v>
      </c>
      <c r="BZ32" s="244">
        <v>326949</v>
      </c>
      <c r="CA32" s="244">
        <v>1828593</v>
      </c>
      <c r="CB32" s="244">
        <v>194520</v>
      </c>
      <c r="CC32" s="244">
        <v>16781</v>
      </c>
      <c r="CD32" s="244">
        <v>82524</v>
      </c>
      <c r="CE32" s="244">
        <v>101810</v>
      </c>
      <c r="CF32" s="244">
        <v>108879</v>
      </c>
      <c r="CG32" s="244">
        <v>24280</v>
      </c>
      <c r="CH32" s="244">
        <v>178654</v>
      </c>
      <c r="CI32" s="244">
        <v>3333971</v>
      </c>
      <c r="CJ32" s="244">
        <v>681391</v>
      </c>
      <c r="CK32" s="244">
        <v>573481</v>
      </c>
      <c r="CL32" s="244">
        <v>1910008</v>
      </c>
      <c r="CM32" s="244">
        <v>461956</v>
      </c>
      <c r="CN32" s="244">
        <v>1304899</v>
      </c>
      <c r="CO32" s="244">
        <v>203399</v>
      </c>
      <c r="CP32" s="244">
        <v>185777</v>
      </c>
      <c r="CQ32" s="244">
        <v>36961</v>
      </c>
      <c r="CR32" s="244">
        <v>722363</v>
      </c>
      <c r="CS32" s="244">
        <v>564772</v>
      </c>
      <c r="CT32" s="244">
        <v>439737</v>
      </c>
      <c r="CU32" s="244">
        <v>2373536</v>
      </c>
      <c r="CV32" s="244">
        <v>807434</v>
      </c>
      <c r="CW32" s="244">
        <v>1114372</v>
      </c>
      <c r="CX32" s="244">
        <v>289980</v>
      </c>
      <c r="CY32" s="244">
        <v>0</v>
      </c>
      <c r="CZ32" s="244">
        <v>1318886</v>
      </c>
      <c r="DA32" s="245">
        <v>126158560</v>
      </c>
      <c r="DB32" s="243">
        <v>137084</v>
      </c>
      <c r="DC32" s="244">
        <v>55491997</v>
      </c>
      <c r="DD32" s="244">
        <v>0</v>
      </c>
      <c r="DE32" s="244">
        <v>0</v>
      </c>
      <c r="DF32" s="244">
        <v>0</v>
      </c>
      <c r="DG32" s="244">
        <v>380288</v>
      </c>
      <c r="DH32" s="245">
        <v>56009369</v>
      </c>
      <c r="DI32" s="245">
        <v>182167929</v>
      </c>
      <c r="DJ32" s="245">
        <v>1001560</v>
      </c>
      <c r="DK32" s="245">
        <v>57010929</v>
      </c>
      <c r="DL32" s="245">
        <v>183169489</v>
      </c>
      <c r="DM32" s="245">
        <v>-170311659</v>
      </c>
      <c r="DN32" s="244">
        <v>-113300730</v>
      </c>
      <c r="DO32" s="245">
        <v>12857830</v>
      </c>
      <c r="DQ32" s="359">
        <v>0.93491570999999996</v>
      </c>
      <c r="DR32" s="359">
        <v>6.5084290000000045E-2</v>
      </c>
      <c r="DS32" s="359">
        <v>2.1616453747111276E-2</v>
      </c>
      <c r="DT32" s="359">
        <v>0</v>
      </c>
    </row>
    <row r="33" spans="1:124" ht="15" customHeight="1" x14ac:dyDescent="0.15">
      <c r="A33" s="246" t="s">
        <v>355</v>
      </c>
      <c r="B33" s="247" t="s">
        <v>552</v>
      </c>
      <c r="C33" s="243">
        <v>599213</v>
      </c>
      <c r="D33" s="244">
        <v>332046</v>
      </c>
      <c r="E33" s="244">
        <v>100146</v>
      </c>
      <c r="F33" s="244">
        <v>298669</v>
      </c>
      <c r="G33" s="244">
        <v>631602</v>
      </c>
      <c r="H33" s="244">
        <v>0</v>
      </c>
      <c r="I33" s="244">
        <v>8155</v>
      </c>
      <c r="J33" s="244">
        <v>792099</v>
      </c>
      <c r="K33" s="244">
        <v>1027950</v>
      </c>
      <c r="L33" s="244">
        <v>113047</v>
      </c>
      <c r="M33" s="244">
        <v>695981</v>
      </c>
      <c r="N33" s="244">
        <v>1501417</v>
      </c>
      <c r="O33" s="244">
        <v>281010</v>
      </c>
      <c r="P33" s="244">
        <v>6248</v>
      </c>
      <c r="Q33" s="244">
        <v>23849</v>
      </c>
      <c r="R33" s="244">
        <v>262452</v>
      </c>
      <c r="S33" s="244">
        <v>369813</v>
      </c>
      <c r="T33" s="244">
        <v>262031</v>
      </c>
      <c r="U33" s="244">
        <v>219830</v>
      </c>
      <c r="V33" s="244">
        <v>465524</v>
      </c>
      <c r="W33" s="244">
        <v>648088</v>
      </c>
      <c r="X33" s="244">
        <v>63946</v>
      </c>
      <c r="Y33" s="244">
        <v>7628</v>
      </c>
      <c r="Z33" s="244">
        <v>239</v>
      </c>
      <c r="AA33" s="244">
        <v>1294</v>
      </c>
      <c r="AB33" s="244">
        <v>1270344</v>
      </c>
      <c r="AC33" s="244">
        <v>70799</v>
      </c>
      <c r="AD33" s="244">
        <v>53</v>
      </c>
      <c r="AE33" s="244">
        <v>12394883</v>
      </c>
      <c r="AF33" s="244">
        <v>310354</v>
      </c>
      <c r="AG33" s="244">
        <v>130766</v>
      </c>
      <c r="AH33" s="244">
        <v>318309</v>
      </c>
      <c r="AI33" s="244">
        <v>45034</v>
      </c>
      <c r="AJ33" s="244">
        <v>34884</v>
      </c>
      <c r="AK33" s="244">
        <v>0</v>
      </c>
      <c r="AL33" s="244">
        <v>0</v>
      </c>
      <c r="AM33" s="244">
        <v>0</v>
      </c>
      <c r="AN33" s="244">
        <v>11780</v>
      </c>
      <c r="AO33" s="244">
        <v>1936</v>
      </c>
      <c r="AP33" s="244">
        <v>0</v>
      </c>
      <c r="AQ33" s="244">
        <v>50497</v>
      </c>
      <c r="AR33" s="244">
        <v>54666</v>
      </c>
      <c r="AS33" s="244">
        <v>225939</v>
      </c>
      <c r="AT33" s="244">
        <v>339325</v>
      </c>
      <c r="AU33" s="244">
        <v>2407411</v>
      </c>
      <c r="AV33" s="244">
        <v>2902949</v>
      </c>
      <c r="AW33" s="244">
        <v>1276577</v>
      </c>
      <c r="AX33" s="244">
        <v>2004529</v>
      </c>
      <c r="AY33" s="244">
        <v>941901</v>
      </c>
      <c r="AZ33" s="244">
        <v>193818</v>
      </c>
      <c r="BA33" s="244">
        <v>32494</v>
      </c>
      <c r="BB33" s="244">
        <v>175419</v>
      </c>
      <c r="BC33" s="244">
        <v>1717239</v>
      </c>
      <c r="BD33" s="244">
        <v>384597</v>
      </c>
      <c r="BE33" s="244">
        <v>12661092</v>
      </c>
      <c r="BF33" s="244">
        <v>64434</v>
      </c>
      <c r="BG33" s="244">
        <v>9354</v>
      </c>
      <c r="BH33" s="244">
        <v>2064383</v>
      </c>
      <c r="BI33" s="244">
        <v>14219</v>
      </c>
      <c r="BJ33" s="244">
        <v>3938172</v>
      </c>
      <c r="BK33" s="244">
        <v>2094474</v>
      </c>
      <c r="BL33" s="244">
        <v>8292214</v>
      </c>
      <c r="BM33" s="244">
        <v>0</v>
      </c>
      <c r="BN33" s="244">
        <v>0</v>
      </c>
      <c r="BO33" s="244">
        <v>1716532</v>
      </c>
      <c r="BP33" s="244">
        <v>119434</v>
      </c>
      <c r="BQ33" s="244">
        <v>356935</v>
      </c>
      <c r="BR33" s="244">
        <v>3985295</v>
      </c>
      <c r="BS33" s="244">
        <v>819546</v>
      </c>
      <c r="BT33" s="244">
        <v>33577</v>
      </c>
      <c r="BU33" s="244">
        <v>124940</v>
      </c>
      <c r="BV33" s="244">
        <v>213365</v>
      </c>
      <c r="BW33" s="244">
        <v>0</v>
      </c>
      <c r="BX33" s="244">
        <v>63991</v>
      </c>
      <c r="BY33" s="244">
        <v>4641</v>
      </c>
      <c r="BZ33" s="244">
        <v>1764</v>
      </c>
      <c r="CA33" s="244">
        <v>5729</v>
      </c>
      <c r="CB33" s="244">
        <v>12963</v>
      </c>
      <c r="CC33" s="244">
        <v>38623</v>
      </c>
      <c r="CD33" s="244">
        <v>8464</v>
      </c>
      <c r="CE33" s="244">
        <v>0</v>
      </c>
      <c r="CF33" s="244">
        <v>4029</v>
      </c>
      <c r="CG33" s="244">
        <v>26164</v>
      </c>
      <c r="CH33" s="244">
        <v>681274</v>
      </c>
      <c r="CI33" s="244">
        <v>282313</v>
      </c>
      <c r="CJ33" s="244">
        <v>62805</v>
      </c>
      <c r="CK33" s="244">
        <v>884500</v>
      </c>
      <c r="CL33" s="244">
        <v>515486</v>
      </c>
      <c r="CM33" s="244">
        <v>15042</v>
      </c>
      <c r="CN33" s="244">
        <v>30009</v>
      </c>
      <c r="CO33" s="244">
        <v>110121</v>
      </c>
      <c r="CP33" s="244">
        <v>37040</v>
      </c>
      <c r="CQ33" s="244">
        <v>88239</v>
      </c>
      <c r="CR33" s="244">
        <v>912281</v>
      </c>
      <c r="CS33" s="244">
        <v>337364</v>
      </c>
      <c r="CT33" s="244">
        <v>136574</v>
      </c>
      <c r="CU33" s="244">
        <v>166093</v>
      </c>
      <c r="CV33" s="244">
        <v>176312</v>
      </c>
      <c r="CW33" s="244">
        <v>423101</v>
      </c>
      <c r="CX33" s="244">
        <v>63625</v>
      </c>
      <c r="CY33" s="244">
        <v>511804</v>
      </c>
      <c r="CZ33" s="244">
        <v>172286</v>
      </c>
      <c r="DA33" s="245">
        <v>78289383</v>
      </c>
      <c r="DB33" s="243">
        <v>148256</v>
      </c>
      <c r="DC33" s="244">
        <v>2892274</v>
      </c>
      <c r="DD33" s="244">
        <v>38990</v>
      </c>
      <c r="DE33" s="244">
        <v>0</v>
      </c>
      <c r="DF33" s="244">
        <v>-4394</v>
      </c>
      <c r="DG33" s="244">
        <v>32896</v>
      </c>
      <c r="DH33" s="245">
        <v>3108022</v>
      </c>
      <c r="DI33" s="245">
        <v>81397405</v>
      </c>
      <c r="DJ33" s="245">
        <v>32731323</v>
      </c>
      <c r="DK33" s="245">
        <v>35839345</v>
      </c>
      <c r="DL33" s="245">
        <v>114128728</v>
      </c>
      <c r="DM33" s="245">
        <v>-64902568</v>
      </c>
      <c r="DN33" s="244">
        <v>-29063223</v>
      </c>
      <c r="DO33" s="245">
        <v>49226160</v>
      </c>
      <c r="DQ33" s="359">
        <v>0.79735425999999998</v>
      </c>
      <c r="DR33" s="359">
        <v>0.20264574000000002</v>
      </c>
      <c r="DS33" s="359">
        <v>1.1266616904230806E-3</v>
      </c>
      <c r="DT33" s="359">
        <v>3.7935010957351327E-5</v>
      </c>
    </row>
    <row r="34" spans="1:124" ht="15" customHeight="1" x14ac:dyDescent="0.15">
      <c r="A34" s="246" t="s">
        <v>356</v>
      </c>
      <c r="B34" s="247" t="s">
        <v>553</v>
      </c>
      <c r="C34" s="243">
        <v>165569</v>
      </c>
      <c r="D34" s="244">
        <v>68639</v>
      </c>
      <c r="E34" s="244">
        <v>99238</v>
      </c>
      <c r="F34" s="244">
        <v>28018</v>
      </c>
      <c r="G34" s="244">
        <v>42075</v>
      </c>
      <c r="H34" s="244">
        <v>0</v>
      </c>
      <c r="I34" s="244">
        <v>84096</v>
      </c>
      <c r="J34" s="244">
        <v>16080</v>
      </c>
      <c r="K34" s="244">
        <v>25502</v>
      </c>
      <c r="L34" s="244">
        <v>997</v>
      </c>
      <c r="M34" s="244">
        <v>14300</v>
      </c>
      <c r="N34" s="244">
        <v>40010</v>
      </c>
      <c r="O34" s="244">
        <v>1872</v>
      </c>
      <c r="P34" s="244">
        <v>123</v>
      </c>
      <c r="Q34" s="244">
        <v>1570</v>
      </c>
      <c r="R34" s="244">
        <v>65206</v>
      </c>
      <c r="S34" s="244">
        <v>21471</v>
      </c>
      <c r="T34" s="244">
        <v>9731</v>
      </c>
      <c r="U34" s="244">
        <v>7266</v>
      </c>
      <c r="V34" s="244">
        <v>8246</v>
      </c>
      <c r="W34" s="244">
        <v>7781</v>
      </c>
      <c r="X34" s="244">
        <v>7519</v>
      </c>
      <c r="Y34" s="244">
        <v>134</v>
      </c>
      <c r="Z34" s="244">
        <v>609</v>
      </c>
      <c r="AA34" s="244">
        <v>808</v>
      </c>
      <c r="AB34" s="244">
        <v>51114</v>
      </c>
      <c r="AC34" s="244">
        <v>450</v>
      </c>
      <c r="AD34" s="244">
        <v>9481</v>
      </c>
      <c r="AE34" s="244">
        <v>36139</v>
      </c>
      <c r="AF34" s="244">
        <v>278256</v>
      </c>
      <c r="AG34" s="244">
        <v>866079</v>
      </c>
      <c r="AH34" s="244">
        <v>5304</v>
      </c>
      <c r="AI34" s="244">
        <v>267095</v>
      </c>
      <c r="AJ34" s="244">
        <v>25067</v>
      </c>
      <c r="AK34" s="244">
        <v>0</v>
      </c>
      <c r="AL34" s="244">
        <v>0</v>
      </c>
      <c r="AM34" s="244">
        <v>24290</v>
      </c>
      <c r="AN34" s="244">
        <v>6381</v>
      </c>
      <c r="AO34" s="244">
        <v>99</v>
      </c>
      <c r="AP34" s="244">
        <v>0</v>
      </c>
      <c r="AQ34" s="244">
        <v>2280</v>
      </c>
      <c r="AR34" s="244">
        <v>115645</v>
      </c>
      <c r="AS34" s="244">
        <v>61961</v>
      </c>
      <c r="AT34" s="244">
        <v>1046481</v>
      </c>
      <c r="AU34" s="244">
        <v>1082979</v>
      </c>
      <c r="AV34" s="244">
        <v>553501</v>
      </c>
      <c r="AW34" s="244">
        <v>363914</v>
      </c>
      <c r="AX34" s="244">
        <v>146832</v>
      </c>
      <c r="AY34" s="244">
        <v>336073</v>
      </c>
      <c r="AZ34" s="244">
        <v>42573</v>
      </c>
      <c r="BA34" s="244">
        <v>6228</v>
      </c>
      <c r="BB34" s="244">
        <v>27501</v>
      </c>
      <c r="BC34" s="244">
        <v>758791</v>
      </c>
      <c r="BD34" s="244">
        <v>25474</v>
      </c>
      <c r="BE34" s="244">
        <v>7247531</v>
      </c>
      <c r="BF34" s="244">
        <v>157790</v>
      </c>
      <c r="BG34" s="244">
        <v>26492</v>
      </c>
      <c r="BH34" s="244">
        <v>218536</v>
      </c>
      <c r="BI34" s="244">
        <v>32513</v>
      </c>
      <c r="BJ34" s="244">
        <v>88483</v>
      </c>
      <c r="BK34" s="244">
        <v>33736</v>
      </c>
      <c r="BL34" s="244">
        <v>3213485</v>
      </c>
      <c r="BM34" s="244">
        <v>0</v>
      </c>
      <c r="BN34" s="244">
        <v>0</v>
      </c>
      <c r="BO34" s="244">
        <v>62728</v>
      </c>
      <c r="BP34" s="244">
        <v>828522</v>
      </c>
      <c r="BQ34" s="244">
        <v>26209</v>
      </c>
      <c r="BR34" s="244">
        <v>61128</v>
      </c>
      <c r="BS34" s="244">
        <v>1867</v>
      </c>
      <c r="BT34" s="244">
        <v>0</v>
      </c>
      <c r="BU34" s="244">
        <v>0</v>
      </c>
      <c r="BV34" s="244">
        <v>0</v>
      </c>
      <c r="BW34" s="244">
        <v>3011</v>
      </c>
      <c r="BX34" s="244">
        <v>308535</v>
      </c>
      <c r="BY34" s="244">
        <v>792660</v>
      </c>
      <c r="BZ34" s="244">
        <v>17171</v>
      </c>
      <c r="CA34" s="244">
        <v>0</v>
      </c>
      <c r="CB34" s="244">
        <v>6544</v>
      </c>
      <c r="CC34" s="244">
        <v>6719</v>
      </c>
      <c r="CD34" s="244">
        <v>477</v>
      </c>
      <c r="CE34" s="244">
        <v>5251</v>
      </c>
      <c r="CF34" s="244">
        <v>30050</v>
      </c>
      <c r="CG34" s="244">
        <v>298</v>
      </c>
      <c r="CH34" s="244">
        <v>6812</v>
      </c>
      <c r="CI34" s="244">
        <v>303820</v>
      </c>
      <c r="CJ34" s="244">
        <v>15067</v>
      </c>
      <c r="CK34" s="244">
        <v>49640</v>
      </c>
      <c r="CL34" s="244">
        <v>493571</v>
      </c>
      <c r="CM34" s="244">
        <v>145314</v>
      </c>
      <c r="CN34" s="244">
        <v>153582</v>
      </c>
      <c r="CO34" s="244">
        <v>220557</v>
      </c>
      <c r="CP34" s="244">
        <v>46756</v>
      </c>
      <c r="CQ34" s="244">
        <v>257</v>
      </c>
      <c r="CR34" s="244">
        <v>5966451</v>
      </c>
      <c r="CS34" s="244">
        <v>13365</v>
      </c>
      <c r="CT34" s="244">
        <v>99486</v>
      </c>
      <c r="CU34" s="244">
        <v>21182</v>
      </c>
      <c r="CV34" s="244">
        <v>23708</v>
      </c>
      <c r="CW34" s="244">
        <v>96283</v>
      </c>
      <c r="CX34" s="244">
        <v>39648</v>
      </c>
      <c r="CY34" s="244">
        <v>141729</v>
      </c>
      <c r="CZ34" s="244">
        <v>13437</v>
      </c>
      <c r="DA34" s="245">
        <v>27877249</v>
      </c>
      <c r="DB34" s="243">
        <v>70608</v>
      </c>
      <c r="DC34" s="244">
        <v>4763229</v>
      </c>
      <c r="DD34" s="244">
        <v>0</v>
      </c>
      <c r="DE34" s="244">
        <v>0</v>
      </c>
      <c r="DF34" s="244">
        <v>0</v>
      </c>
      <c r="DG34" s="244">
        <v>-103385</v>
      </c>
      <c r="DH34" s="245">
        <v>4730452</v>
      </c>
      <c r="DI34" s="245">
        <v>32607701</v>
      </c>
      <c r="DJ34" s="245">
        <v>4396949</v>
      </c>
      <c r="DK34" s="245">
        <v>9127401</v>
      </c>
      <c r="DL34" s="245">
        <v>37004650</v>
      </c>
      <c r="DM34" s="245">
        <v>-32155910</v>
      </c>
      <c r="DN34" s="244">
        <v>-23028509</v>
      </c>
      <c r="DO34" s="245">
        <v>4848740</v>
      </c>
      <c r="DQ34" s="359">
        <v>0.98614464999999996</v>
      </c>
      <c r="DR34" s="359">
        <v>1.3855350000000044E-2</v>
      </c>
      <c r="DS34" s="359">
        <v>1.8554769143629684E-3</v>
      </c>
      <c r="DT34" s="359">
        <v>0</v>
      </c>
    </row>
    <row r="35" spans="1:124" ht="15" customHeight="1" x14ac:dyDescent="0.15">
      <c r="A35" s="246" t="s">
        <v>357</v>
      </c>
      <c r="B35" s="247" t="s">
        <v>554</v>
      </c>
      <c r="C35" s="243">
        <v>10003</v>
      </c>
      <c r="D35" s="244">
        <v>961</v>
      </c>
      <c r="E35" s="244">
        <v>213</v>
      </c>
      <c r="F35" s="244">
        <v>4983</v>
      </c>
      <c r="G35" s="244">
        <v>12006</v>
      </c>
      <c r="H35" s="244">
        <v>0</v>
      </c>
      <c r="I35" s="244">
        <v>61795</v>
      </c>
      <c r="J35" s="244">
        <v>1568</v>
      </c>
      <c r="K35" s="244">
        <v>1341</v>
      </c>
      <c r="L35" s="244">
        <v>327</v>
      </c>
      <c r="M35" s="244">
        <v>2942</v>
      </c>
      <c r="N35" s="244">
        <v>3241</v>
      </c>
      <c r="O35" s="244">
        <v>102</v>
      </c>
      <c r="P35" s="244">
        <v>4</v>
      </c>
      <c r="Q35" s="244">
        <v>933</v>
      </c>
      <c r="R35" s="244">
        <v>57906</v>
      </c>
      <c r="S35" s="244">
        <v>16050</v>
      </c>
      <c r="T35" s="244">
        <v>7002</v>
      </c>
      <c r="U35" s="244">
        <v>2450</v>
      </c>
      <c r="V35" s="244">
        <v>1819</v>
      </c>
      <c r="W35" s="244">
        <v>1193</v>
      </c>
      <c r="X35" s="244">
        <v>731</v>
      </c>
      <c r="Y35" s="244">
        <v>75</v>
      </c>
      <c r="Z35" s="244">
        <v>3</v>
      </c>
      <c r="AA35" s="244">
        <v>5</v>
      </c>
      <c r="AB35" s="244">
        <v>303</v>
      </c>
      <c r="AC35" s="244">
        <v>2780</v>
      </c>
      <c r="AD35" s="244">
        <v>8783</v>
      </c>
      <c r="AE35" s="244">
        <v>5375</v>
      </c>
      <c r="AF35" s="244">
        <v>1218</v>
      </c>
      <c r="AG35" s="244">
        <v>1960990</v>
      </c>
      <c r="AH35" s="244">
        <v>39</v>
      </c>
      <c r="AI35" s="244">
        <v>10840</v>
      </c>
      <c r="AJ35" s="244">
        <v>2510</v>
      </c>
      <c r="AK35" s="244">
        <v>0</v>
      </c>
      <c r="AL35" s="244">
        <v>0</v>
      </c>
      <c r="AM35" s="244">
        <v>151</v>
      </c>
      <c r="AN35" s="244">
        <v>7001</v>
      </c>
      <c r="AO35" s="244">
        <v>8</v>
      </c>
      <c r="AP35" s="244">
        <v>0</v>
      </c>
      <c r="AQ35" s="244">
        <v>983</v>
      </c>
      <c r="AR35" s="244">
        <v>23545</v>
      </c>
      <c r="AS35" s="244">
        <v>3178</v>
      </c>
      <c r="AT35" s="244">
        <v>2890</v>
      </c>
      <c r="AU35" s="244">
        <v>99763</v>
      </c>
      <c r="AV35" s="244">
        <v>355832</v>
      </c>
      <c r="AW35" s="244">
        <v>17111</v>
      </c>
      <c r="AX35" s="244">
        <v>33369</v>
      </c>
      <c r="AY35" s="244">
        <v>2661</v>
      </c>
      <c r="AZ35" s="244">
        <v>89</v>
      </c>
      <c r="BA35" s="244">
        <v>1140</v>
      </c>
      <c r="BB35" s="244">
        <v>8</v>
      </c>
      <c r="BC35" s="244">
        <v>41244</v>
      </c>
      <c r="BD35" s="244">
        <v>190</v>
      </c>
      <c r="BE35" s="244">
        <v>53335</v>
      </c>
      <c r="BF35" s="244">
        <v>996</v>
      </c>
      <c r="BG35" s="244">
        <v>246</v>
      </c>
      <c r="BH35" s="244">
        <v>156928</v>
      </c>
      <c r="BI35" s="244">
        <v>443</v>
      </c>
      <c r="BJ35" s="244">
        <v>1137</v>
      </c>
      <c r="BK35" s="244">
        <v>1895</v>
      </c>
      <c r="BL35" s="244">
        <v>25498</v>
      </c>
      <c r="BM35" s="244">
        <v>6847</v>
      </c>
      <c r="BN35" s="244">
        <v>30657</v>
      </c>
      <c r="BO35" s="244">
        <v>6294</v>
      </c>
      <c r="BP35" s="244">
        <v>11106</v>
      </c>
      <c r="BQ35" s="244">
        <v>19782</v>
      </c>
      <c r="BR35" s="244">
        <v>51150</v>
      </c>
      <c r="BS35" s="244">
        <v>35950</v>
      </c>
      <c r="BT35" s="244">
        <v>102</v>
      </c>
      <c r="BU35" s="244">
        <v>26</v>
      </c>
      <c r="BV35" s="244">
        <v>0</v>
      </c>
      <c r="BW35" s="244">
        <v>4163</v>
      </c>
      <c r="BX35" s="244">
        <v>6425</v>
      </c>
      <c r="BY35" s="244">
        <v>0</v>
      </c>
      <c r="BZ35" s="244">
        <v>128</v>
      </c>
      <c r="CA35" s="244">
        <v>28</v>
      </c>
      <c r="CB35" s="244">
        <v>39</v>
      </c>
      <c r="CC35" s="244">
        <v>192</v>
      </c>
      <c r="CD35" s="244">
        <v>938</v>
      </c>
      <c r="CE35" s="244">
        <v>9234</v>
      </c>
      <c r="CF35" s="244">
        <v>473146</v>
      </c>
      <c r="CG35" s="244">
        <v>7080</v>
      </c>
      <c r="CH35" s="244">
        <v>25127</v>
      </c>
      <c r="CI35" s="244">
        <v>99853</v>
      </c>
      <c r="CJ35" s="244">
        <v>15217</v>
      </c>
      <c r="CK35" s="244">
        <v>89890</v>
      </c>
      <c r="CL35" s="244">
        <v>18867</v>
      </c>
      <c r="CM35" s="244">
        <v>7816</v>
      </c>
      <c r="CN35" s="244">
        <v>4584</v>
      </c>
      <c r="CO35" s="244">
        <v>66447</v>
      </c>
      <c r="CP35" s="244">
        <v>64707</v>
      </c>
      <c r="CQ35" s="244">
        <v>520</v>
      </c>
      <c r="CR35" s="244">
        <v>1484</v>
      </c>
      <c r="CS35" s="244">
        <v>22371</v>
      </c>
      <c r="CT35" s="244">
        <v>35432</v>
      </c>
      <c r="CU35" s="244">
        <v>1988</v>
      </c>
      <c r="CV35" s="244">
        <v>15873</v>
      </c>
      <c r="CW35" s="244">
        <v>15639</v>
      </c>
      <c r="CX35" s="244">
        <v>75695</v>
      </c>
      <c r="CY35" s="244">
        <v>0</v>
      </c>
      <c r="CZ35" s="244">
        <v>51446</v>
      </c>
      <c r="DA35" s="245">
        <v>4286375</v>
      </c>
      <c r="DB35" s="243">
        <v>328800</v>
      </c>
      <c r="DC35" s="244">
        <v>10069273</v>
      </c>
      <c r="DD35" s="244">
        <v>0</v>
      </c>
      <c r="DE35" s="244">
        <v>0</v>
      </c>
      <c r="DF35" s="244">
        <v>0</v>
      </c>
      <c r="DG35" s="244">
        <v>-7817</v>
      </c>
      <c r="DH35" s="245">
        <v>10390256</v>
      </c>
      <c r="DI35" s="245">
        <v>14676631</v>
      </c>
      <c r="DJ35" s="245">
        <v>8169542</v>
      </c>
      <c r="DK35" s="245">
        <v>18559798</v>
      </c>
      <c r="DL35" s="245">
        <v>22846173</v>
      </c>
      <c r="DM35" s="245">
        <v>-14607863</v>
      </c>
      <c r="DN35" s="244">
        <v>3951935</v>
      </c>
      <c r="DO35" s="245">
        <v>8238310</v>
      </c>
      <c r="DQ35" s="359">
        <v>0.99531446000000001</v>
      </c>
      <c r="DR35" s="359">
        <v>4.685539999999988E-3</v>
      </c>
      <c r="DS35" s="359">
        <v>3.9224029740997863E-3</v>
      </c>
      <c r="DT35" s="359">
        <v>0</v>
      </c>
    </row>
    <row r="36" spans="1:124" ht="15" customHeight="1" x14ac:dyDescent="0.15">
      <c r="A36" s="246" t="s">
        <v>358</v>
      </c>
      <c r="B36" s="247" t="s">
        <v>555</v>
      </c>
      <c r="C36" s="243">
        <v>0</v>
      </c>
      <c r="D36" s="244">
        <v>0</v>
      </c>
      <c r="E36" s="244">
        <v>0</v>
      </c>
      <c r="F36" s="244">
        <v>14684</v>
      </c>
      <c r="G36" s="244">
        <v>0</v>
      </c>
      <c r="H36" s="244">
        <v>0</v>
      </c>
      <c r="I36" s="244">
        <v>0</v>
      </c>
      <c r="J36" s="244">
        <v>62057</v>
      </c>
      <c r="K36" s="244">
        <v>84960</v>
      </c>
      <c r="L36" s="244">
        <v>0</v>
      </c>
      <c r="M36" s="244">
        <v>700</v>
      </c>
      <c r="N36" s="244">
        <v>100918</v>
      </c>
      <c r="O36" s="244">
        <v>180604</v>
      </c>
      <c r="P36" s="244">
        <v>0</v>
      </c>
      <c r="Q36" s="244">
        <v>2153</v>
      </c>
      <c r="R36" s="244">
        <v>17489</v>
      </c>
      <c r="S36" s="244">
        <v>2310</v>
      </c>
      <c r="T36" s="244">
        <v>125119</v>
      </c>
      <c r="U36" s="244">
        <v>3478</v>
      </c>
      <c r="V36" s="244">
        <v>0</v>
      </c>
      <c r="W36" s="244">
        <v>98</v>
      </c>
      <c r="X36" s="244">
        <v>374</v>
      </c>
      <c r="Y36" s="244">
        <v>2226</v>
      </c>
      <c r="Z36" s="244">
        <v>115</v>
      </c>
      <c r="AA36" s="244">
        <v>20</v>
      </c>
      <c r="AB36" s="244">
        <v>349330</v>
      </c>
      <c r="AC36" s="244">
        <v>10712</v>
      </c>
      <c r="AD36" s="244">
        <v>0</v>
      </c>
      <c r="AE36" s="244">
        <v>171046</v>
      </c>
      <c r="AF36" s="244">
        <v>5239</v>
      </c>
      <c r="AG36" s="244">
        <v>0</v>
      </c>
      <c r="AH36" s="244">
        <v>380776</v>
      </c>
      <c r="AI36" s="244">
        <v>1257</v>
      </c>
      <c r="AJ36" s="244">
        <v>9339</v>
      </c>
      <c r="AK36" s="244">
        <v>0</v>
      </c>
      <c r="AL36" s="244">
        <v>0</v>
      </c>
      <c r="AM36" s="244">
        <v>0</v>
      </c>
      <c r="AN36" s="244">
        <v>0</v>
      </c>
      <c r="AO36" s="244">
        <v>0</v>
      </c>
      <c r="AP36" s="244">
        <v>0</v>
      </c>
      <c r="AQ36" s="244">
        <v>1419</v>
      </c>
      <c r="AR36" s="244">
        <v>6495</v>
      </c>
      <c r="AS36" s="244">
        <v>65939</v>
      </c>
      <c r="AT36" s="244">
        <v>5163</v>
      </c>
      <c r="AU36" s="244">
        <v>50847</v>
      </c>
      <c r="AV36" s="244">
        <v>3905820</v>
      </c>
      <c r="AW36" s="244">
        <v>68877</v>
      </c>
      <c r="AX36" s="244">
        <v>1202344</v>
      </c>
      <c r="AY36" s="244">
        <v>9745</v>
      </c>
      <c r="AZ36" s="244">
        <v>11147</v>
      </c>
      <c r="BA36" s="244">
        <v>1446</v>
      </c>
      <c r="BB36" s="244">
        <v>32708</v>
      </c>
      <c r="BC36" s="244">
        <v>27845</v>
      </c>
      <c r="BD36" s="244">
        <v>1624</v>
      </c>
      <c r="BE36" s="244">
        <v>4686871</v>
      </c>
      <c r="BF36" s="244">
        <v>11569</v>
      </c>
      <c r="BG36" s="244">
        <v>17599</v>
      </c>
      <c r="BH36" s="244">
        <v>340508</v>
      </c>
      <c r="BI36" s="244">
        <v>149</v>
      </c>
      <c r="BJ36" s="244">
        <v>1349486</v>
      </c>
      <c r="BK36" s="244">
        <v>246762</v>
      </c>
      <c r="BL36" s="244">
        <v>48205</v>
      </c>
      <c r="BM36" s="244">
        <v>0</v>
      </c>
      <c r="BN36" s="244">
        <v>0</v>
      </c>
      <c r="BO36" s="244">
        <v>65</v>
      </c>
      <c r="BP36" s="244">
        <v>6182</v>
      </c>
      <c r="BQ36" s="244">
        <v>5473</v>
      </c>
      <c r="BR36" s="244">
        <v>61100</v>
      </c>
      <c r="BS36" s="244">
        <v>885</v>
      </c>
      <c r="BT36" s="244">
        <v>0</v>
      </c>
      <c r="BU36" s="244">
        <v>0</v>
      </c>
      <c r="BV36" s="244">
        <v>0</v>
      </c>
      <c r="BW36" s="244">
        <v>56</v>
      </c>
      <c r="BX36" s="244">
        <v>3446</v>
      </c>
      <c r="BY36" s="244">
        <v>0</v>
      </c>
      <c r="BZ36" s="244">
        <v>560</v>
      </c>
      <c r="CA36" s="244">
        <v>329</v>
      </c>
      <c r="CB36" s="244">
        <v>8</v>
      </c>
      <c r="CC36" s="244">
        <v>0</v>
      </c>
      <c r="CD36" s="244">
        <v>6</v>
      </c>
      <c r="CE36" s="244">
        <v>0</v>
      </c>
      <c r="CF36" s="244">
        <v>0</v>
      </c>
      <c r="CG36" s="244">
        <v>0</v>
      </c>
      <c r="CH36" s="244">
        <v>603</v>
      </c>
      <c r="CI36" s="244">
        <v>32722</v>
      </c>
      <c r="CJ36" s="244">
        <v>122515</v>
      </c>
      <c r="CK36" s="244">
        <v>278087</v>
      </c>
      <c r="CL36" s="244">
        <v>224702</v>
      </c>
      <c r="CM36" s="244">
        <v>22579</v>
      </c>
      <c r="CN36" s="244">
        <v>24888</v>
      </c>
      <c r="CO36" s="244">
        <v>11668</v>
      </c>
      <c r="CP36" s="244">
        <v>0</v>
      </c>
      <c r="CQ36" s="244">
        <v>555</v>
      </c>
      <c r="CR36" s="244">
        <v>553492</v>
      </c>
      <c r="CS36" s="244">
        <v>1853</v>
      </c>
      <c r="CT36" s="244">
        <v>58272</v>
      </c>
      <c r="CU36" s="244">
        <v>63157</v>
      </c>
      <c r="CV36" s="244">
        <v>3875</v>
      </c>
      <c r="CW36" s="244">
        <v>40747</v>
      </c>
      <c r="CX36" s="244">
        <v>3970</v>
      </c>
      <c r="CY36" s="244">
        <v>0</v>
      </c>
      <c r="CZ36" s="244">
        <v>60863</v>
      </c>
      <c r="DA36" s="245">
        <v>15200230</v>
      </c>
      <c r="DB36" s="243">
        <v>51319</v>
      </c>
      <c r="DC36" s="244">
        <v>208157</v>
      </c>
      <c r="DD36" s="244">
        <v>0</v>
      </c>
      <c r="DE36" s="244">
        <v>0</v>
      </c>
      <c r="DF36" s="244">
        <v>0</v>
      </c>
      <c r="DG36" s="244">
        <v>-156375</v>
      </c>
      <c r="DH36" s="245">
        <v>103101</v>
      </c>
      <c r="DI36" s="245">
        <v>15303331</v>
      </c>
      <c r="DJ36" s="245">
        <v>4728472</v>
      </c>
      <c r="DK36" s="245">
        <v>4831573</v>
      </c>
      <c r="DL36" s="245">
        <v>20031803</v>
      </c>
      <c r="DM36" s="245">
        <v>-11510533</v>
      </c>
      <c r="DN36" s="244">
        <v>-6678960</v>
      </c>
      <c r="DO36" s="245">
        <v>8521270</v>
      </c>
      <c r="DQ36" s="359">
        <v>0.75215865999999998</v>
      </c>
      <c r="DR36" s="359">
        <v>0.24784134000000002</v>
      </c>
      <c r="DS36" s="359">
        <v>8.1085857527121293E-5</v>
      </c>
      <c r="DT36" s="359">
        <v>0</v>
      </c>
    </row>
    <row r="37" spans="1:124" ht="15" customHeight="1" x14ac:dyDescent="0.15">
      <c r="A37" s="246" t="s">
        <v>359</v>
      </c>
      <c r="B37" s="247" t="s">
        <v>556</v>
      </c>
      <c r="C37" s="243">
        <v>0</v>
      </c>
      <c r="D37" s="244">
        <v>0</v>
      </c>
      <c r="E37" s="244">
        <v>0</v>
      </c>
      <c r="F37" s="244">
        <v>3435</v>
      </c>
      <c r="G37" s="244">
        <v>0</v>
      </c>
      <c r="H37" s="244">
        <v>0</v>
      </c>
      <c r="I37" s="244">
        <v>1823</v>
      </c>
      <c r="J37" s="244">
        <v>0</v>
      </c>
      <c r="K37" s="244">
        <v>0</v>
      </c>
      <c r="L37" s="244">
        <v>0</v>
      </c>
      <c r="M37" s="244">
        <v>0</v>
      </c>
      <c r="N37" s="244">
        <v>0</v>
      </c>
      <c r="O37" s="244">
        <v>0</v>
      </c>
      <c r="P37" s="244">
        <v>0</v>
      </c>
      <c r="Q37" s="244">
        <v>0</v>
      </c>
      <c r="R37" s="244">
        <v>0</v>
      </c>
      <c r="S37" s="244">
        <v>278</v>
      </c>
      <c r="T37" s="244">
        <v>0</v>
      </c>
      <c r="U37" s="244">
        <v>0</v>
      </c>
      <c r="V37" s="244">
        <v>0</v>
      </c>
      <c r="W37" s="244">
        <v>0</v>
      </c>
      <c r="X37" s="244">
        <v>0</v>
      </c>
      <c r="Y37" s="244">
        <v>0</v>
      </c>
      <c r="Z37" s="244">
        <v>0</v>
      </c>
      <c r="AA37" s="244">
        <v>0</v>
      </c>
      <c r="AB37" s="244">
        <v>0</v>
      </c>
      <c r="AC37" s="244">
        <v>61</v>
      </c>
      <c r="AD37" s="244">
        <v>2499</v>
      </c>
      <c r="AE37" s="244">
        <v>0</v>
      </c>
      <c r="AF37" s="244">
        <v>0</v>
      </c>
      <c r="AG37" s="244">
        <v>0</v>
      </c>
      <c r="AH37" s="244">
        <v>0</v>
      </c>
      <c r="AI37" s="244">
        <v>7581142</v>
      </c>
      <c r="AJ37" s="244">
        <v>15438</v>
      </c>
      <c r="AK37" s="244">
        <v>0</v>
      </c>
      <c r="AL37" s="244">
        <v>0</v>
      </c>
      <c r="AM37" s="244">
        <v>0</v>
      </c>
      <c r="AN37" s="244">
        <v>0</v>
      </c>
      <c r="AO37" s="244">
        <v>0</v>
      </c>
      <c r="AP37" s="244">
        <v>0</v>
      </c>
      <c r="AQ37" s="244">
        <v>0</v>
      </c>
      <c r="AR37" s="244">
        <v>254</v>
      </c>
      <c r="AS37" s="244">
        <v>7206</v>
      </c>
      <c r="AT37" s="244">
        <v>66</v>
      </c>
      <c r="AU37" s="244">
        <v>0</v>
      </c>
      <c r="AV37" s="244">
        <v>0</v>
      </c>
      <c r="AW37" s="244">
        <v>0</v>
      </c>
      <c r="AX37" s="244">
        <v>0</v>
      </c>
      <c r="AY37" s="244">
        <v>0</v>
      </c>
      <c r="AZ37" s="244">
        <v>0</v>
      </c>
      <c r="BA37" s="244">
        <v>0</v>
      </c>
      <c r="BB37" s="244">
        <v>0</v>
      </c>
      <c r="BC37" s="244">
        <v>0</v>
      </c>
      <c r="BD37" s="244">
        <v>0</v>
      </c>
      <c r="BE37" s="244">
        <v>0</v>
      </c>
      <c r="BF37" s="244">
        <v>0</v>
      </c>
      <c r="BG37" s="244">
        <v>19</v>
      </c>
      <c r="BH37" s="244">
        <v>8869</v>
      </c>
      <c r="BI37" s="244">
        <v>0</v>
      </c>
      <c r="BJ37" s="244">
        <v>9831831</v>
      </c>
      <c r="BK37" s="244">
        <v>4442351</v>
      </c>
      <c r="BL37" s="244">
        <v>44113819</v>
      </c>
      <c r="BM37" s="244">
        <v>0</v>
      </c>
      <c r="BN37" s="244">
        <v>71</v>
      </c>
      <c r="BO37" s="244">
        <v>0</v>
      </c>
      <c r="BP37" s="244">
        <v>10651</v>
      </c>
      <c r="BQ37" s="244">
        <v>0</v>
      </c>
      <c r="BR37" s="244">
        <v>0</v>
      </c>
      <c r="BS37" s="244">
        <v>0</v>
      </c>
      <c r="BT37" s="244">
        <v>20</v>
      </c>
      <c r="BU37" s="244">
        <v>3378</v>
      </c>
      <c r="BV37" s="244">
        <v>53510</v>
      </c>
      <c r="BW37" s="244">
        <v>0</v>
      </c>
      <c r="BX37" s="244">
        <v>0</v>
      </c>
      <c r="BY37" s="244">
        <v>0</v>
      </c>
      <c r="BZ37" s="244">
        <v>0</v>
      </c>
      <c r="CA37" s="244">
        <v>0</v>
      </c>
      <c r="CB37" s="244">
        <v>0</v>
      </c>
      <c r="CC37" s="244">
        <v>0</v>
      </c>
      <c r="CD37" s="244">
        <v>0</v>
      </c>
      <c r="CE37" s="244">
        <v>0</v>
      </c>
      <c r="CF37" s="244">
        <v>0</v>
      </c>
      <c r="CG37" s="244">
        <v>0</v>
      </c>
      <c r="CH37" s="244">
        <v>0</v>
      </c>
      <c r="CI37" s="244">
        <v>814</v>
      </c>
      <c r="CJ37" s="244">
        <v>0</v>
      </c>
      <c r="CK37" s="244">
        <v>2988</v>
      </c>
      <c r="CL37" s="244">
        <v>0</v>
      </c>
      <c r="CM37" s="244">
        <v>0</v>
      </c>
      <c r="CN37" s="244">
        <v>0</v>
      </c>
      <c r="CO37" s="244">
        <v>0</v>
      </c>
      <c r="CP37" s="244">
        <v>0</v>
      </c>
      <c r="CQ37" s="244">
        <v>0</v>
      </c>
      <c r="CR37" s="244">
        <v>0</v>
      </c>
      <c r="CS37" s="244">
        <v>0</v>
      </c>
      <c r="CT37" s="244">
        <v>0</v>
      </c>
      <c r="CU37" s="244">
        <v>0</v>
      </c>
      <c r="CV37" s="244">
        <v>0</v>
      </c>
      <c r="CW37" s="244">
        <v>0</v>
      </c>
      <c r="CX37" s="244">
        <v>0</v>
      </c>
      <c r="CY37" s="244">
        <v>0</v>
      </c>
      <c r="CZ37" s="244">
        <v>32740</v>
      </c>
      <c r="DA37" s="245">
        <v>66113263</v>
      </c>
      <c r="DB37" s="243">
        <v>0</v>
      </c>
      <c r="DC37" s="244">
        <v>13806</v>
      </c>
      <c r="DD37" s="244">
        <v>0</v>
      </c>
      <c r="DE37" s="244">
        <v>0</v>
      </c>
      <c r="DF37" s="244">
        <v>0</v>
      </c>
      <c r="DG37" s="244">
        <v>75436</v>
      </c>
      <c r="DH37" s="245">
        <v>89242</v>
      </c>
      <c r="DI37" s="245">
        <v>66202505</v>
      </c>
      <c r="DJ37" s="245">
        <v>45484577</v>
      </c>
      <c r="DK37" s="245">
        <v>45573819</v>
      </c>
      <c r="DL37" s="245">
        <v>111687082</v>
      </c>
      <c r="DM37" s="245">
        <v>-32600072</v>
      </c>
      <c r="DN37" s="244">
        <v>12973747</v>
      </c>
      <c r="DO37" s="245">
        <v>79087010</v>
      </c>
      <c r="DQ37" s="359">
        <v>0.49242957999999998</v>
      </c>
      <c r="DR37" s="359">
        <v>0.50757041999999997</v>
      </c>
      <c r="DS37" s="359">
        <v>5.3780144267040576E-6</v>
      </c>
      <c r="DT37" s="359">
        <v>0</v>
      </c>
    </row>
    <row r="38" spans="1:124" ht="15" customHeight="1" x14ac:dyDescent="0.15">
      <c r="A38" s="246" t="s">
        <v>360</v>
      </c>
      <c r="B38" s="247" t="s">
        <v>642</v>
      </c>
      <c r="C38" s="243">
        <v>560279</v>
      </c>
      <c r="D38" s="244">
        <v>287215</v>
      </c>
      <c r="E38" s="244">
        <v>89237</v>
      </c>
      <c r="F38" s="244">
        <v>1683</v>
      </c>
      <c r="G38" s="244">
        <v>2232</v>
      </c>
      <c r="H38" s="244">
        <v>0</v>
      </c>
      <c r="I38" s="244">
        <v>0</v>
      </c>
      <c r="J38" s="244">
        <v>495</v>
      </c>
      <c r="K38" s="244">
        <v>66</v>
      </c>
      <c r="L38" s="244">
        <v>0</v>
      </c>
      <c r="M38" s="244">
        <v>6286</v>
      </c>
      <c r="N38" s="244">
        <v>9908</v>
      </c>
      <c r="O38" s="244">
        <v>9609</v>
      </c>
      <c r="P38" s="244">
        <v>13734</v>
      </c>
      <c r="Q38" s="244">
        <v>0</v>
      </c>
      <c r="R38" s="244">
        <v>0</v>
      </c>
      <c r="S38" s="244">
        <v>7762</v>
      </c>
      <c r="T38" s="244">
        <v>18965</v>
      </c>
      <c r="U38" s="244">
        <v>74575</v>
      </c>
      <c r="V38" s="244">
        <v>458</v>
      </c>
      <c r="W38" s="244">
        <v>239</v>
      </c>
      <c r="X38" s="244">
        <v>26631</v>
      </c>
      <c r="Y38" s="244">
        <v>24883</v>
      </c>
      <c r="Z38" s="244">
        <v>325</v>
      </c>
      <c r="AA38" s="244">
        <v>1420</v>
      </c>
      <c r="AB38" s="244">
        <v>40373</v>
      </c>
      <c r="AC38" s="244">
        <v>2559</v>
      </c>
      <c r="AD38" s="244">
        <v>127858</v>
      </c>
      <c r="AE38" s="244">
        <v>9419</v>
      </c>
      <c r="AF38" s="244">
        <v>1536</v>
      </c>
      <c r="AG38" s="244">
        <v>5</v>
      </c>
      <c r="AH38" s="244">
        <v>58526</v>
      </c>
      <c r="AI38" s="244">
        <v>1012993</v>
      </c>
      <c r="AJ38" s="244">
        <v>222703</v>
      </c>
      <c r="AK38" s="244">
        <v>0</v>
      </c>
      <c r="AL38" s="244">
        <v>0</v>
      </c>
      <c r="AM38" s="244">
        <v>12049</v>
      </c>
      <c r="AN38" s="244">
        <v>399347</v>
      </c>
      <c r="AO38" s="244">
        <v>5493</v>
      </c>
      <c r="AP38" s="244">
        <v>0</v>
      </c>
      <c r="AQ38" s="244">
        <v>31441</v>
      </c>
      <c r="AR38" s="244">
        <v>191266</v>
      </c>
      <c r="AS38" s="244">
        <v>161625</v>
      </c>
      <c r="AT38" s="244">
        <v>607836</v>
      </c>
      <c r="AU38" s="244">
        <v>646159</v>
      </c>
      <c r="AV38" s="244">
        <v>207124</v>
      </c>
      <c r="AW38" s="244">
        <v>985158</v>
      </c>
      <c r="AX38" s="244">
        <v>6880615</v>
      </c>
      <c r="AY38" s="244">
        <v>223617</v>
      </c>
      <c r="AZ38" s="244">
        <v>8637</v>
      </c>
      <c r="BA38" s="244">
        <v>9353</v>
      </c>
      <c r="BB38" s="244">
        <v>40655</v>
      </c>
      <c r="BC38" s="244">
        <v>238900</v>
      </c>
      <c r="BD38" s="244">
        <v>13042</v>
      </c>
      <c r="BE38" s="244">
        <v>886442</v>
      </c>
      <c r="BF38" s="244">
        <v>25600</v>
      </c>
      <c r="BG38" s="244">
        <v>4144</v>
      </c>
      <c r="BH38" s="244">
        <v>61517</v>
      </c>
      <c r="BI38" s="244">
        <v>500</v>
      </c>
      <c r="BJ38" s="244">
        <v>5348295</v>
      </c>
      <c r="BK38" s="244">
        <v>2144458</v>
      </c>
      <c r="BL38" s="244">
        <v>7049609</v>
      </c>
      <c r="BM38" s="244">
        <v>4145</v>
      </c>
      <c r="BN38" s="244">
        <v>598</v>
      </c>
      <c r="BO38" s="244">
        <v>211922</v>
      </c>
      <c r="BP38" s="244">
        <v>15940</v>
      </c>
      <c r="BQ38" s="244">
        <v>32259</v>
      </c>
      <c r="BR38" s="244">
        <v>61554</v>
      </c>
      <c r="BS38" s="244">
        <v>900</v>
      </c>
      <c r="BT38" s="244">
        <v>0</v>
      </c>
      <c r="BU38" s="244">
        <v>0</v>
      </c>
      <c r="BV38" s="244">
        <v>0</v>
      </c>
      <c r="BW38" s="244">
        <v>0</v>
      </c>
      <c r="BX38" s="244">
        <v>3587</v>
      </c>
      <c r="BY38" s="244">
        <v>0</v>
      </c>
      <c r="BZ38" s="244">
        <v>621</v>
      </c>
      <c r="CA38" s="244">
        <v>2</v>
      </c>
      <c r="CB38" s="244">
        <v>78</v>
      </c>
      <c r="CC38" s="244">
        <v>11</v>
      </c>
      <c r="CD38" s="244">
        <v>440</v>
      </c>
      <c r="CE38" s="244">
        <v>0</v>
      </c>
      <c r="CF38" s="244">
        <v>0</v>
      </c>
      <c r="CG38" s="244">
        <v>0</v>
      </c>
      <c r="CH38" s="244">
        <v>1861</v>
      </c>
      <c r="CI38" s="244">
        <v>39368</v>
      </c>
      <c r="CJ38" s="244">
        <v>298675</v>
      </c>
      <c r="CK38" s="244">
        <v>8929</v>
      </c>
      <c r="CL38" s="244">
        <v>97573</v>
      </c>
      <c r="CM38" s="244">
        <v>98582</v>
      </c>
      <c r="CN38" s="244">
        <v>72045</v>
      </c>
      <c r="CO38" s="244">
        <v>7663</v>
      </c>
      <c r="CP38" s="244">
        <v>10</v>
      </c>
      <c r="CQ38" s="244">
        <v>0</v>
      </c>
      <c r="CR38" s="244">
        <v>23450</v>
      </c>
      <c r="CS38" s="244">
        <v>2341</v>
      </c>
      <c r="CT38" s="244">
        <v>84387</v>
      </c>
      <c r="CU38" s="244">
        <v>180358</v>
      </c>
      <c r="CV38" s="244">
        <v>1884</v>
      </c>
      <c r="CW38" s="244">
        <v>52028</v>
      </c>
      <c r="CX38" s="244">
        <v>48994</v>
      </c>
      <c r="CY38" s="244">
        <v>68910</v>
      </c>
      <c r="CZ38" s="244">
        <v>128740</v>
      </c>
      <c r="DA38" s="245">
        <v>30342711</v>
      </c>
      <c r="DB38" s="243">
        <v>50215</v>
      </c>
      <c r="DC38" s="244">
        <v>1128920</v>
      </c>
      <c r="DD38" s="244">
        <v>0</v>
      </c>
      <c r="DE38" s="244">
        <v>0</v>
      </c>
      <c r="DF38" s="244">
        <v>0</v>
      </c>
      <c r="DG38" s="244">
        <v>-348919</v>
      </c>
      <c r="DH38" s="245">
        <v>830216</v>
      </c>
      <c r="DI38" s="245">
        <v>31172927</v>
      </c>
      <c r="DJ38" s="245">
        <v>6157940</v>
      </c>
      <c r="DK38" s="245">
        <v>6988156</v>
      </c>
      <c r="DL38" s="245">
        <v>37330867</v>
      </c>
      <c r="DM38" s="245">
        <v>-26717577</v>
      </c>
      <c r="DN38" s="244">
        <v>-19729421</v>
      </c>
      <c r="DO38" s="245">
        <v>10613290</v>
      </c>
      <c r="DQ38" s="359">
        <v>0.85707630000000001</v>
      </c>
      <c r="DR38" s="359">
        <v>0.14292369999999999</v>
      </c>
      <c r="DS38" s="359">
        <v>4.3976155632295704E-4</v>
      </c>
      <c r="DT38" s="359">
        <v>0</v>
      </c>
    </row>
    <row r="39" spans="1:124" ht="15" customHeight="1" x14ac:dyDescent="0.15">
      <c r="A39" s="246" t="s">
        <v>361</v>
      </c>
      <c r="B39" s="247" t="s">
        <v>557</v>
      </c>
      <c r="C39" s="243">
        <v>0</v>
      </c>
      <c r="D39" s="244">
        <v>0</v>
      </c>
      <c r="E39" s="244">
        <v>0</v>
      </c>
      <c r="F39" s="244">
        <v>0</v>
      </c>
      <c r="G39" s="244">
        <v>0</v>
      </c>
      <c r="H39" s="244">
        <v>0</v>
      </c>
      <c r="I39" s="244">
        <v>0</v>
      </c>
      <c r="J39" s="244">
        <v>0</v>
      </c>
      <c r="K39" s="244">
        <v>0</v>
      </c>
      <c r="L39" s="244">
        <v>0</v>
      </c>
      <c r="M39" s="244">
        <v>0</v>
      </c>
      <c r="N39" s="244">
        <v>0</v>
      </c>
      <c r="O39" s="244">
        <v>0</v>
      </c>
      <c r="P39" s="244">
        <v>0</v>
      </c>
      <c r="Q39" s="244">
        <v>0</v>
      </c>
      <c r="R39" s="244">
        <v>0</v>
      </c>
      <c r="S39" s="244">
        <v>0</v>
      </c>
      <c r="T39" s="244">
        <v>0</v>
      </c>
      <c r="U39" s="244">
        <v>0</v>
      </c>
      <c r="V39" s="244">
        <v>0</v>
      </c>
      <c r="W39" s="244">
        <v>0</v>
      </c>
      <c r="X39" s="244">
        <v>0</v>
      </c>
      <c r="Y39" s="244">
        <v>0</v>
      </c>
      <c r="Z39" s="244">
        <v>0</v>
      </c>
      <c r="AA39" s="244">
        <v>0</v>
      </c>
      <c r="AB39" s="244">
        <v>0</v>
      </c>
      <c r="AC39" s="244">
        <v>25</v>
      </c>
      <c r="AD39" s="244">
        <v>0</v>
      </c>
      <c r="AE39" s="244">
        <v>0</v>
      </c>
      <c r="AF39" s="244">
        <v>0</v>
      </c>
      <c r="AG39" s="244">
        <v>0</v>
      </c>
      <c r="AH39" s="244">
        <v>0</v>
      </c>
      <c r="AI39" s="244">
        <v>0</v>
      </c>
      <c r="AJ39" s="244">
        <v>0</v>
      </c>
      <c r="AK39" s="244">
        <v>0</v>
      </c>
      <c r="AL39" s="244">
        <v>0</v>
      </c>
      <c r="AM39" s="244">
        <v>28755935</v>
      </c>
      <c r="AN39" s="244">
        <v>3125518</v>
      </c>
      <c r="AO39" s="244">
        <v>0</v>
      </c>
      <c r="AP39" s="244">
        <v>0</v>
      </c>
      <c r="AQ39" s="244">
        <v>85</v>
      </c>
      <c r="AR39" s="244">
        <v>0</v>
      </c>
      <c r="AS39" s="244">
        <v>119</v>
      </c>
      <c r="AT39" s="244">
        <v>0</v>
      </c>
      <c r="AU39" s="244">
        <v>0</v>
      </c>
      <c r="AV39" s="244">
        <v>0</v>
      </c>
      <c r="AW39" s="244">
        <v>0</v>
      </c>
      <c r="AX39" s="244">
        <v>0</v>
      </c>
      <c r="AY39" s="244">
        <v>0</v>
      </c>
      <c r="AZ39" s="244">
        <v>0</v>
      </c>
      <c r="BA39" s="244">
        <v>0</v>
      </c>
      <c r="BB39" s="244">
        <v>0</v>
      </c>
      <c r="BC39" s="244">
        <v>0</v>
      </c>
      <c r="BD39" s="244">
        <v>0</v>
      </c>
      <c r="BE39" s="244">
        <v>0</v>
      </c>
      <c r="BF39" s="244">
        <v>3636</v>
      </c>
      <c r="BG39" s="244">
        <v>0</v>
      </c>
      <c r="BH39" s="244">
        <v>0</v>
      </c>
      <c r="BI39" s="244">
        <v>0</v>
      </c>
      <c r="BJ39" s="244">
        <v>0</v>
      </c>
      <c r="BK39" s="244">
        <v>0</v>
      </c>
      <c r="BL39" s="244">
        <v>0</v>
      </c>
      <c r="BM39" s="244">
        <v>0</v>
      </c>
      <c r="BN39" s="244">
        <v>0</v>
      </c>
      <c r="BO39" s="244">
        <v>0</v>
      </c>
      <c r="BP39" s="244">
        <v>0</v>
      </c>
      <c r="BQ39" s="244">
        <v>0</v>
      </c>
      <c r="BR39" s="244">
        <v>0</v>
      </c>
      <c r="BS39" s="244">
        <v>0</v>
      </c>
      <c r="BT39" s="244">
        <v>0</v>
      </c>
      <c r="BU39" s="244">
        <v>0</v>
      </c>
      <c r="BV39" s="244">
        <v>0</v>
      </c>
      <c r="BW39" s="244">
        <v>0</v>
      </c>
      <c r="BX39" s="244">
        <v>0</v>
      </c>
      <c r="BY39" s="244">
        <v>0</v>
      </c>
      <c r="BZ39" s="244">
        <v>0</v>
      </c>
      <c r="CA39" s="244">
        <v>0</v>
      </c>
      <c r="CB39" s="244">
        <v>0</v>
      </c>
      <c r="CC39" s="244">
        <v>0</v>
      </c>
      <c r="CD39" s="244">
        <v>0</v>
      </c>
      <c r="CE39" s="244">
        <v>0</v>
      </c>
      <c r="CF39" s="244">
        <v>0</v>
      </c>
      <c r="CG39" s="244">
        <v>0</v>
      </c>
      <c r="CH39" s="244">
        <v>0</v>
      </c>
      <c r="CI39" s="244">
        <v>0</v>
      </c>
      <c r="CJ39" s="244">
        <v>0</v>
      </c>
      <c r="CK39" s="244">
        <v>0</v>
      </c>
      <c r="CL39" s="244">
        <v>0</v>
      </c>
      <c r="CM39" s="244">
        <v>0</v>
      </c>
      <c r="CN39" s="244">
        <v>0</v>
      </c>
      <c r="CO39" s="244">
        <v>0</v>
      </c>
      <c r="CP39" s="244">
        <v>0</v>
      </c>
      <c r="CQ39" s="244">
        <v>0</v>
      </c>
      <c r="CR39" s="244">
        <v>0</v>
      </c>
      <c r="CS39" s="244">
        <v>0</v>
      </c>
      <c r="CT39" s="244">
        <v>0</v>
      </c>
      <c r="CU39" s="244">
        <v>0</v>
      </c>
      <c r="CV39" s="244">
        <v>0</v>
      </c>
      <c r="CW39" s="244">
        <v>0</v>
      </c>
      <c r="CX39" s="244">
        <v>107</v>
      </c>
      <c r="CY39" s="244">
        <v>0</v>
      </c>
      <c r="CZ39" s="244">
        <v>0</v>
      </c>
      <c r="DA39" s="245">
        <v>31885425</v>
      </c>
      <c r="DB39" s="243">
        <v>0</v>
      </c>
      <c r="DC39" s="244">
        <v>0</v>
      </c>
      <c r="DD39" s="244">
        <v>0</v>
      </c>
      <c r="DE39" s="244">
        <v>0</v>
      </c>
      <c r="DF39" s="244">
        <v>0</v>
      </c>
      <c r="DG39" s="244">
        <v>-890</v>
      </c>
      <c r="DH39" s="245">
        <v>-890</v>
      </c>
      <c r="DI39" s="245">
        <v>31884535</v>
      </c>
      <c r="DJ39" s="245">
        <v>0</v>
      </c>
      <c r="DK39" s="245">
        <v>-890</v>
      </c>
      <c r="DL39" s="245">
        <v>31884535</v>
      </c>
      <c r="DM39" s="245">
        <v>-31884535</v>
      </c>
      <c r="DN39" s="244">
        <v>-31885425</v>
      </c>
      <c r="DO39" s="245">
        <v>0</v>
      </c>
      <c r="DQ39" s="359">
        <v>1</v>
      </c>
      <c r="DR39" s="359">
        <v>0</v>
      </c>
      <c r="DS39" s="359">
        <v>0</v>
      </c>
      <c r="DT39" s="359">
        <v>0</v>
      </c>
    </row>
    <row r="40" spans="1:124" ht="15" customHeight="1" x14ac:dyDescent="0.15">
      <c r="A40" s="246" t="s">
        <v>362</v>
      </c>
      <c r="B40" s="247" t="s">
        <v>643</v>
      </c>
      <c r="C40" s="243">
        <v>0</v>
      </c>
      <c r="D40" s="244">
        <v>0</v>
      </c>
      <c r="E40" s="244">
        <v>0</v>
      </c>
      <c r="F40" s="244">
        <v>0</v>
      </c>
      <c r="G40" s="244">
        <v>0</v>
      </c>
      <c r="H40" s="244">
        <v>0</v>
      </c>
      <c r="I40" s="244">
        <v>-34</v>
      </c>
      <c r="J40" s="244">
        <v>0</v>
      </c>
      <c r="K40" s="244">
        <v>0</v>
      </c>
      <c r="L40" s="244">
        <v>0</v>
      </c>
      <c r="M40" s="244">
        <v>0</v>
      </c>
      <c r="N40" s="244">
        <v>0</v>
      </c>
      <c r="O40" s="244">
        <v>0</v>
      </c>
      <c r="P40" s="244">
        <v>0</v>
      </c>
      <c r="Q40" s="244">
        <v>0</v>
      </c>
      <c r="R40" s="244">
        <v>0</v>
      </c>
      <c r="S40" s="244">
        <v>0</v>
      </c>
      <c r="T40" s="244">
        <v>-8</v>
      </c>
      <c r="U40" s="244">
        <v>0</v>
      </c>
      <c r="V40" s="244">
        <v>0</v>
      </c>
      <c r="W40" s="244">
        <v>0</v>
      </c>
      <c r="X40" s="244">
        <v>-17</v>
      </c>
      <c r="Y40" s="244">
        <v>23</v>
      </c>
      <c r="Z40" s="244">
        <v>0</v>
      </c>
      <c r="AA40" s="244">
        <v>0</v>
      </c>
      <c r="AB40" s="244">
        <v>0</v>
      </c>
      <c r="AC40" s="244">
        <v>0</v>
      </c>
      <c r="AD40" s="244">
        <v>0</v>
      </c>
      <c r="AE40" s="244">
        <v>-9</v>
      </c>
      <c r="AF40" s="244">
        <v>0</v>
      </c>
      <c r="AG40" s="244">
        <v>0</v>
      </c>
      <c r="AH40" s="244">
        <v>0</v>
      </c>
      <c r="AI40" s="244">
        <v>-152</v>
      </c>
      <c r="AJ40" s="244">
        <v>-2</v>
      </c>
      <c r="AK40" s="244">
        <v>0</v>
      </c>
      <c r="AL40" s="244">
        <v>0</v>
      </c>
      <c r="AM40" s="244">
        <v>-225852</v>
      </c>
      <c r="AN40" s="244">
        <v>225235</v>
      </c>
      <c r="AO40" s="244">
        <v>0</v>
      </c>
      <c r="AP40" s="244">
        <v>0</v>
      </c>
      <c r="AQ40" s="244">
        <v>0</v>
      </c>
      <c r="AR40" s="244">
        <v>-17887</v>
      </c>
      <c r="AS40" s="244">
        <v>-130114</v>
      </c>
      <c r="AT40" s="244">
        <v>-44405</v>
      </c>
      <c r="AU40" s="244">
        <v>-109914</v>
      </c>
      <c r="AV40" s="244">
        <v>-14537</v>
      </c>
      <c r="AW40" s="244">
        <v>0</v>
      </c>
      <c r="AX40" s="244">
        <v>-651</v>
      </c>
      <c r="AY40" s="244">
        <v>-20891</v>
      </c>
      <c r="AZ40" s="244">
        <v>-2206</v>
      </c>
      <c r="BA40" s="244">
        <v>-12</v>
      </c>
      <c r="BB40" s="244">
        <v>-650</v>
      </c>
      <c r="BC40" s="244">
        <v>-4614</v>
      </c>
      <c r="BD40" s="244">
        <v>-62</v>
      </c>
      <c r="BE40" s="244">
        <v>-67065</v>
      </c>
      <c r="BF40" s="244">
        <v>-49305</v>
      </c>
      <c r="BG40" s="244">
        <v>-1092</v>
      </c>
      <c r="BH40" s="244">
        <v>-11269</v>
      </c>
      <c r="BI40" s="244">
        <v>0</v>
      </c>
      <c r="BJ40" s="244">
        <v>0</v>
      </c>
      <c r="BK40" s="244">
        <v>-50677</v>
      </c>
      <c r="BL40" s="244">
        <v>-67579</v>
      </c>
      <c r="BM40" s="244">
        <v>0</v>
      </c>
      <c r="BN40" s="244">
        <v>0</v>
      </c>
      <c r="BO40" s="244">
        <v>0</v>
      </c>
      <c r="BP40" s="244">
        <v>0</v>
      </c>
      <c r="BQ40" s="244">
        <v>0</v>
      </c>
      <c r="BR40" s="244">
        <v>0</v>
      </c>
      <c r="BS40" s="244">
        <v>0</v>
      </c>
      <c r="BT40" s="244">
        <v>0</v>
      </c>
      <c r="BU40" s="244">
        <v>0</v>
      </c>
      <c r="BV40" s="244">
        <v>0</v>
      </c>
      <c r="BW40" s="244">
        <v>0</v>
      </c>
      <c r="BX40" s="244">
        <v>0</v>
      </c>
      <c r="BY40" s="244">
        <v>0</v>
      </c>
      <c r="BZ40" s="244">
        <v>0</v>
      </c>
      <c r="CA40" s="244">
        <v>0</v>
      </c>
      <c r="CB40" s="244">
        <v>0</v>
      </c>
      <c r="CC40" s="244">
        <v>0</v>
      </c>
      <c r="CD40" s="244">
        <v>0</v>
      </c>
      <c r="CE40" s="244">
        <v>0</v>
      </c>
      <c r="CF40" s="244">
        <v>0</v>
      </c>
      <c r="CG40" s="244">
        <v>0</v>
      </c>
      <c r="CH40" s="244">
        <v>0</v>
      </c>
      <c r="CI40" s="244">
        <v>0</v>
      </c>
      <c r="CJ40" s="244">
        <v>0</v>
      </c>
      <c r="CK40" s="244">
        <v>0</v>
      </c>
      <c r="CL40" s="244">
        <v>0</v>
      </c>
      <c r="CM40" s="244">
        <v>0</v>
      </c>
      <c r="CN40" s="244">
        <v>0</v>
      </c>
      <c r="CO40" s="244">
        <v>0</v>
      </c>
      <c r="CP40" s="244">
        <v>0</v>
      </c>
      <c r="CQ40" s="244">
        <v>0</v>
      </c>
      <c r="CR40" s="244">
        <v>0</v>
      </c>
      <c r="CS40" s="244">
        <v>0</v>
      </c>
      <c r="CT40" s="244">
        <v>0</v>
      </c>
      <c r="CU40" s="244">
        <v>0</v>
      </c>
      <c r="CV40" s="244">
        <v>0</v>
      </c>
      <c r="CW40" s="244">
        <v>0</v>
      </c>
      <c r="CX40" s="244">
        <v>0</v>
      </c>
      <c r="CY40" s="244">
        <v>0</v>
      </c>
      <c r="CZ40" s="244">
        <v>0</v>
      </c>
      <c r="DA40" s="245">
        <v>-593746</v>
      </c>
      <c r="DB40" s="243">
        <v>0</v>
      </c>
      <c r="DC40" s="244">
        <v>-313480</v>
      </c>
      <c r="DD40" s="244">
        <v>0</v>
      </c>
      <c r="DE40" s="244">
        <v>0</v>
      </c>
      <c r="DF40" s="244">
        <v>0</v>
      </c>
      <c r="DG40" s="244">
        <v>0</v>
      </c>
      <c r="DH40" s="245">
        <v>-313480</v>
      </c>
      <c r="DI40" s="245">
        <v>-907226</v>
      </c>
      <c r="DJ40" s="245">
        <v>907226</v>
      </c>
      <c r="DK40" s="245">
        <v>593746</v>
      </c>
      <c r="DL40" s="245">
        <v>0</v>
      </c>
      <c r="DM40" s="245">
        <v>0</v>
      </c>
      <c r="DN40" s="244">
        <v>593746</v>
      </c>
      <c r="DO40" s="245">
        <v>0</v>
      </c>
      <c r="DQ40" s="359">
        <v>0</v>
      </c>
      <c r="DR40" s="359">
        <v>1</v>
      </c>
      <c r="DS40" s="359">
        <v>-1.2211357109106097E-4</v>
      </c>
      <c r="DT40" s="359">
        <v>0</v>
      </c>
    </row>
    <row r="41" spans="1:124" ht="15" customHeight="1" x14ac:dyDescent="0.15">
      <c r="A41" s="246" t="s">
        <v>363</v>
      </c>
      <c r="B41" s="247" t="s">
        <v>559</v>
      </c>
      <c r="C41" s="243">
        <v>3122</v>
      </c>
      <c r="D41" s="244">
        <v>1978</v>
      </c>
      <c r="E41" s="244">
        <v>38</v>
      </c>
      <c r="F41" s="244">
        <v>489</v>
      </c>
      <c r="G41" s="244">
        <v>2708</v>
      </c>
      <c r="H41" s="244">
        <v>0</v>
      </c>
      <c r="I41" s="244">
        <v>19137</v>
      </c>
      <c r="J41" s="244">
        <v>0</v>
      </c>
      <c r="K41" s="244">
        <v>0</v>
      </c>
      <c r="L41" s="244">
        <v>0</v>
      </c>
      <c r="M41" s="244">
        <v>0</v>
      </c>
      <c r="N41" s="244">
        <v>0</v>
      </c>
      <c r="O41" s="244">
        <v>0</v>
      </c>
      <c r="P41" s="244">
        <v>0</v>
      </c>
      <c r="Q41" s="244">
        <v>674</v>
      </c>
      <c r="R41" s="244">
        <v>5288</v>
      </c>
      <c r="S41" s="244">
        <v>22278</v>
      </c>
      <c r="T41" s="244">
        <v>206658</v>
      </c>
      <c r="U41" s="244">
        <v>0</v>
      </c>
      <c r="V41" s="244">
        <v>0</v>
      </c>
      <c r="W41" s="244">
        <v>0</v>
      </c>
      <c r="X41" s="244">
        <v>0</v>
      </c>
      <c r="Y41" s="244">
        <v>0</v>
      </c>
      <c r="Z41" s="244">
        <v>0</v>
      </c>
      <c r="AA41" s="244">
        <v>0</v>
      </c>
      <c r="AB41" s="244">
        <v>0</v>
      </c>
      <c r="AC41" s="244">
        <v>0</v>
      </c>
      <c r="AD41" s="244">
        <v>0</v>
      </c>
      <c r="AE41" s="244">
        <v>71364</v>
      </c>
      <c r="AF41" s="244">
        <v>28958</v>
      </c>
      <c r="AG41" s="244">
        <v>0</v>
      </c>
      <c r="AH41" s="244">
        <v>0</v>
      </c>
      <c r="AI41" s="244">
        <v>607318</v>
      </c>
      <c r="AJ41" s="244">
        <v>45934</v>
      </c>
      <c r="AK41" s="244">
        <v>0</v>
      </c>
      <c r="AL41" s="244">
        <v>0</v>
      </c>
      <c r="AM41" s="244">
        <v>1952543</v>
      </c>
      <c r="AN41" s="244">
        <v>4589856</v>
      </c>
      <c r="AO41" s="244">
        <v>416</v>
      </c>
      <c r="AP41" s="244">
        <v>0</v>
      </c>
      <c r="AQ41" s="244">
        <v>3295</v>
      </c>
      <c r="AR41" s="244">
        <v>8385393</v>
      </c>
      <c r="AS41" s="244">
        <v>6511010</v>
      </c>
      <c r="AT41" s="244">
        <v>5772691</v>
      </c>
      <c r="AU41" s="244">
        <v>8066987</v>
      </c>
      <c r="AV41" s="244">
        <v>779813</v>
      </c>
      <c r="AW41" s="244">
        <v>620</v>
      </c>
      <c r="AX41" s="244">
        <v>894904</v>
      </c>
      <c r="AY41" s="244">
        <v>1164982</v>
      </c>
      <c r="AZ41" s="244">
        <v>153209</v>
      </c>
      <c r="BA41" s="244">
        <v>14678</v>
      </c>
      <c r="BB41" s="244">
        <v>98568</v>
      </c>
      <c r="BC41" s="244">
        <v>281211</v>
      </c>
      <c r="BD41" s="244">
        <v>21351</v>
      </c>
      <c r="BE41" s="244">
        <v>16252812</v>
      </c>
      <c r="BF41" s="244">
        <v>2287333</v>
      </c>
      <c r="BG41" s="244">
        <v>78595</v>
      </c>
      <c r="BH41" s="244">
        <v>376530</v>
      </c>
      <c r="BI41" s="244">
        <v>0</v>
      </c>
      <c r="BJ41" s="244">
        <v>5788917</v>
      </c>
      <c r="BK41" s="244">
        <v>1752286</v>
      </c>
      <c r="BL41" s="244">
        <v>20808668</v>
      </c>
      <c r="BM41" s="244">
        <v>0</v>
      </c>
      <c r="BN41" s="244">
        <v>0</v>
      </c>
      <c r="BO41" s="244">
        <v>72</v>
      </c>
      <c r="BP41" s="244">
        <v>0</v>
      </c>
      <c r="BQ41" s="244">
        <v>0</v>
      </c>
      <c r="BR41" s="244">
        <v>0</v>
      </c>
      <c r="BS41" s="244">
        <v>0</v>
      </c>
      <c r="BT41" s="244">
        <v>0</v>
      </c>
      <c r="BU41" s="244">
        <v>0</v>
      </c>
      <c r="BV41" s="244">
        <v>0</v>
      </c>
      <c r="BW41" s="244">
        <v>0</v>
      </c>
      <c r="BX41" s="244">
        <v>0</v>
      </c>
      <c r="BY41" s="244">
        <v>0</v>
      </c>
      <c r="BZ41" s="244">
        <v>0</v>
      </c>
      <c r="CA41" s="244">
        <v>0</v>
      </c>
      <c r="CB41" s="244">
        <v>0</v>
      </c>
      <c r="CC41" s="244">
        <v>0</v>
      </c>
      <c r="CD41" s="244">
        <v>3502</v>
      </c>
      <c r="CE41" s="244">
        <v>0</v>
      </c>
      <c r="CF41" s="244">
        <v>0</v>
      </c>
      <c r="CG41" s="244">
        <v>0</v>
      </c>
      <c r="CH41" s="244">
        <v>0</v>
      </c>
      <c r="CI41" s="244">
        <v>509</v>
      </c>
      <c r="CJ41" s="244">
        <v>0</v>
      </c>
      <c r="CK41" s="244">
        <v>0</v>
      </c>
      <c r="CL41" s="244">
        <v>0</v>
      </c>
      <c r="CM41" s="244">
        <v>0</v>
      </c>
      <c r="CN41" s="244">
        <v>0</v>
      </c>
      <c r="CO41" s="244">
        <v>0</v>
      </c>
      <c r="CP41" s="244">
        <v>0</v>
      </c>
      <c r="CQ41" s="244">
        <v>0</v>
      </c>
      <c r="CR41" s="244">
        <v>36925</v>
      </c>
      <c r="CS41" s="244">
        <v>0</v>
      </c>
      <c r="CT41" s="244">
        <v>0</v>
      </c>
      <c r="CU41" s="244">
        <v>0</v>
      </c>
      <c r="CV41" s="244">
        <v>0</v>
      </c>
      <c r="CW41" s="244">
        <v>0</v>
      </c>
      <c r="CX41" s="244">
        <v>3431</v>
      </c>
      <c r="CY41" s="244">
        <v>0</v>
      </c>
      <c r="CZ41" s="244">
        <v>161952</v>
      </c>
      <c r="DA41" s="245">
        <v>87259003</v>
      </c>
      <c r="DB41" s="243">
        <v>0</v>
      </c>
      <c r="DC41" s="244">
        <v>0</v>
      </c>
      <c r="DD41" s="244">
        <v>0</v>
      </c>
      <c r="DE41" s="244">
        <v>0</v>
      </c>
      <c r="DF41" s="244">
        <v>0</v>
      </c>
      <c r="DG41" s="244">
        <v>-655658</v>
      </c>
      <c r="DH41" s="245">
        <v>-655658</v>
      </c>
      <c r="DI41" s="245">
        <v>86603345</v>
      </c>
      <c r="DJ41" s="245">
        <v>31524040</v>
      </c>
      <c r="DK41" s="245">
        <v>30868382</v>
      </c>
      <c r="DL41" s="245">
        <v>118127385</v>
      </c>
      <c r="DM41" s="245">
        <v>-75208955</v>
      </c>
      <c r="DN41" s="244">
        <v>-44340573</v>
      </c>
      <c r="DO41" s="245">
        <v>42918430</v>
      </c>
      <c r="DQ41" s="359">
        <v>0.86843013999999996</v>
      </c>
      <c r="DR41" s="359">
        <v>0.13156986000000004</v>
      </c>
      <c r="DS41" s="359">
        <v>0</v>
      </c>
      <c r="DT41" s="359">
        <v>0</v>
      </c>
    </row>
    <row r="42" spans="1:124" ht="15" customHeight="1" x14ac:dyDescent="0.15">
      <c r="A42" s="246" t="s">
        <v>364</v>
      </c>
      <c r="B42" s="247" t="s">
        <v>644</v>
      </c>
      <c r="C42" s="243">
        <v>0</v>
      </c>
      <c r="D42" s="244">
        <v>0</v>
      </c>
      <c r="E42" s="244">
        <v>0</v>
      </c>
      <c r="F42" s="244">
        <v>0</v>
      </c>
      <c r="G42" s="244">
        <v>4078</v>
      </c>
      <c r="H42" s="244">
        <v>0</v>
      </c>
      <c r="I42" s="244">
        <v>9194</v>
      </c>
      <c r="J42" s="244">
        <v>0</v>
      </c>
      <c r="K42" s="244">
        <v>0</v>
      </c>
      <c r="L42" s="244">
        <v>0</v>
      </c>
      <c r="M42" s="244">
        <v>0</v>
      </c>
      <c r="N42" s="244">
        <v>0</v>
      </c>
      <c r="O42" s="244">
        <v>0</v>
      </c>
      <c r="P42" s="244">
        <v>0</v>
      </c>
      <c r="Q42" s="244">
        <v>0</v>
      </c>
      <c r="R42" s="244">
        <v>0</v>
      </c>
      <c r="S42" s="244">
        <v>1771</v>
      </c>
      <c r="T42" s="244">
        <v>355685</v>
      </c>
      <c r="U42" s="244">
        <v>0</v>
      </c>
      <c r="V42" s="244">
        <v>0</v>
      </c>
      <c r="W42" s="244">
        <v>0</v>
      </c>
      <c r="X42" s="244">
        <v>0</v>
      </c>
      <c r="Y42" s="244">
        <v>0</v>
      </c>
      <c r="Z42" s="244">
        <v>0</v>
      </c>
      <c r="AA42" s="244">
        <v>0</v>
      </c>
      <c r="AB42" s="244">
        <v>0</v>
      </c>
      <c r="AC42" s="244">
        <v>97</v>
      </c>
      <c r="AD42" s="244">
        <v>0</v>
      </c>
      <c r="AE42" s="244">
        <v>2992</v>
      </c>
      <c r="AF42" s="244">
        <v>0</v>
      </c>
      <c r="AG42" s="244">
        <v>9</v>
      </c>
      <c r="AH42" s="244">
        <v>822</v>
      </c>
      <c r="AI42" s="244">
        <v>205428</v>
      </c>
      <c r="AJ42" s="244">
        <v>49246</v>
      </c>
      <c r="AK42" s="244">
        <v>0</v>
      </c>
      <c r="AL42" s="244">
        <v>0</v>
      </c>
      <c r="AM42" s="244">
        <v>0</v>
      </c>
      <c r="AN42" s="244">
        <v>254298</v>
      </c>
      <c r="AO42" s="244">
        <v>0</v>
      </c>
      <c r="AP42" s="244">
        <v>0</v>
      </c>
      <c r="AQ42" s="244">
        <v>10058</v>
      </c>
      <c r="AR42" s="244">
        <v>5325559</v>
      </c>
      <c r="AS42" s="244">
        <v>5591892</v>
      </c>
      <c r="AT42" s="244">
        <v>5820839</v>
      </c>
      <c r="AU42" s="244">
        <v>5976537</v>
      </c>
      <c r="AV42" s="244">
        <v>558817</v>
      </c>
      <c r="AW42" s="244">
        <v>12754</v>
      </c>
      <c r="AX42" s="244">
        <v>849829</v>
      </c>
      <c r="AY42" s="244">
        <v>501455</v>
      </c>
      <c r="AZ42" s="244">
        <v>130111</v>
      </c>
      <c r="BA42" s="244">
        <v>9213</v>
      </c>
      <c r="BB42" s="244">
        <v>63473</v>
      </c>
      <c r="BC42" s="244">
        <v>180541</v>
      </c>
      <c r="BD42" s="244">
        <v>19418</v>
      </c>
      <c r="BE42" s="244">
        <v>5159666</v>
      </c>
      <c r="BF42" s="244">
        <v>910581</v>
      </c>
      <c r="BG42" s="244">
        <v>74716</v>
      </c>
      <c r="BH42" s="244">
        <v>58245</v>
      </c>
      <c r="BI42" s="244">
        <v>0</v>
      </c>
      <c r="BJ42" s="244">
        <v>207131</v>
      </c>
      <c r="BK42" s="244">
        <v>117298</v>
      </c>
      <c r="BL42" s="244">
        <v>3917729</v>
      </c>
      <c r="BM42" s="244">
        <v>0</v>
      </c>
      <c r="BN42" s="244">
        <v>0</v>
      </c>
      <c r="BO42" s="244">
        <v>1115</v>
      </c>
      <c r="BP42" s="244">
        <v>0</v>
      </c>
      <c r="BQ42" s="244">
        <v>0</v>
      </c>
      <c r="BR42" s="244">
        <v>0</v>
      </c>
      <c r="BS42" s="244">
        <v>0</v>
      </c>
      <c r="BT42" s="244">
        <v>0</v>
      </c>
      <c r="BU42" s="244">
        <v>0</v>
      </c>
      <c r="BV42" s="244">
        <v>0</v>
      </c>
      <c r="BW42" s="244">
        <v>0</v>
      </c>
      <c r="BX42" s="244">
        <v>0</v>
      </c>
      <c r="BY42" s="244">
        <v>0</v>
      </c>
      <c r="BZ42" s="244">
        <v>27</v>
      </c>
      <c r="CA42" s="244">
        <v>0</v>
      </c>
      <c r="CB42" s="244">
        <v>0</v>
      </c>
      <c r="CC42" s="244">
        <v>0</v>
      </c>
      <c r="CD42" s="244">
        <v>0</v>
      </c>
      <c r="CE42" s="244">
        <v>0</v>
      </c>
      <c r="CF42" s="244">
        <v>0</v>
      </c>
      <c r="CG42" s="244">
        <v>0</v>
      </c>
      <c r="CH42" s="244">
        <v>0</v>
      </c>
      <c r="CI42" s="244">
        <v>5683</v>
      </c>
      <c r="CJ42" s="244">
        <v>0</v>
      </c>
      <c r="CK42" s="244">
        <v>0</v>
      </c>
      <c r="CL42" s="244">
        <v>228</v>
      </c>
      <c r="CM42" s="244">
        <v>689</v>
      </c>
      <c r="CN42" s="244">
        <v>848</v>
      </c>
      <c r="CO42" s="244">
        <v>198</v>
      </c>
      <c r="CP42" s="244">
        <v>0</v>
      </c>
      <c r="CQ42" s="244">
        <v>0</v>
      </c>
      <c r="CR42" s="244">
        <v>54044</v>
      </c>
      <c r="CS42" s="244">
        <v>0</v>
      </c>
      <c r="CT42" s="244">
        <v>1638</v>
      </c>
      <c r="CU42" s="244">
        <v>3528</v>
      </c>
      <c r="CV42" s="244">
        <v>0</v>
      </c>
      <c r="CW42" s="244">
        <v>130</v>
      </c>
      <c r="CX42" s="244">
        <v>738</v>
      </c>
      <c r="CY42" s="244">
        <v>321</v>
      </c>
      <c r="CZ42" s="244">
        <v>70385</v>
      </c>
      <c r="DA42" s="245">
        <v>36519054</v>
      </c>
      <c r="DB42" s="243">
        <v>0</v>
      </c>
      <c r="DC42" s="244">
        <v>294</v>
      </c>
      <c r="DD42" s="244">
        <v>0</v>
      </c>
      <c r="DE42" s="244">
        <v>0</v>
      </c>
      <c r="DF42" s="244">
        <v>0</v>
      </c>
      <c r="DG42" s="244">
        <v>13371</v>
      </c>
      <c r="DH42" s="245">
        <v>13665</v>
      </c>
      <c r="DI42" s="245">
        <v>36532719</v>
      </c>
      <c r="DJ42" s="245">
        <v>25571722</v>
      </c>
      <c r="DK42" s="245">
        <v>25585387</v>
      </c>
      <c r="DL42" s="245">
        <v>62104441</v>
      </c>
      <c r="DM42" s="245">
        <v>-31681181</v>
      </c>
      <c r="DN42" s="244">
        <v>-6095794</v>
      </c>
      <c r="DO42" s="245">
        <v>30423260</v>
      </c>
      <c r="DQ42" s="359">
        <v>0.86720019000000004</v>
      </c>
      <c r="DR42" s="359">
        <v>0.13279980999999996</v>
      </c>
      <c r="DS42" s="359">
        <v>1.1452529635310684E-7</v>
      </c>
      <c r="DT42" s="359">
        <v>0</v>
      </c>
    </row>
    <row r="43" spans="1:124" ht="15" customHeight="1" x14ac:dyDescent="0.15">
      <c r="A43" s="246" t="s">
        <v>365</v>
      </c>
      <c r="B43" s="247" t="s">
        <v>560</v>
      </c>
      <c r="C43" s="243">
        <v>0</v>
      </c>
      <c r="D43" s="244">
        <v>0</v>
      </c>
      <c r="E43" s="244">
        <v>0</v>
      </c>
      <c r="F43" s="244">
        <v>0</v>
      </c>
      <c r="G43" s="244">
        <v>0</v>
      </c>
      <c r="H43" s="244">
        <v>0</v>
      </c>
      <c r="I43" s="244">
        <v>0</v>
      </c>
      <c r="J43" s="244">
        <v>0</v>
      </c>
      <c r="K43" s="244">
        <v>0</v>
      </c>
      <c r="L43" s="244">
        <v>0</v>
      </c>
      <c r="M43" s="244">
        <v>0</v>
      </c>
      <c r="N43" s="244">
        <v>0</v>
      </c>
      <c r="O43" s="244">
        <v>0</v>
      </c>
      <c r="P43" s="244">
        <v>0</v>
      </c>
      <c r="Q43" s="244">
        <v>33</v>
      </c>
      <c r="R43" s="244">
        <v>0</v>
      </c>
      <c r="S43" s="244">
        <v>1049</v>
      </c>
      <c r="T43" s="244">
        <v>6024</v>
      </c>
      <c r="U43" s="244">
        <v>4861</v>
      </c>
      <c r="V43" s="244">
        <v>0</v>
      </c>
      <c r="W43" s="244">
        <v>359</v>
      </c>
      <c r="X43" s="244">
        <v>0</v>
      </c>
      <c r="Y43" s="244">
        <v>41916</v>
      </c>
      <c r="Z43" s="244">
        <v>0</v>
      </c>
      <c r="AA43" s="244">
        <v>0</v>
      </c>
      <c r="AB43" s="244">
        <v>0</v>
      </c>
      <c r="AC43" s="244">
        <v>40558</v>
      </c>
      <c r="AD43" s="244">
        <v>0</v>
      </c>
      <c r="AE43" s="244">
        <v>29025</v>
      </c>
      <c r="AF43" s="244">
        <v>0</v>
      </c>
      <c r="AG43" s="244">
        <v>0</v>
      </c>
      <c r="AH43" s="244">
        <v>4965</v>
      </c>
      <c r="AI43" s="244">
        <v>0</v>
      </c>
      <c r="AJ43" s="244">
        <v>70535</v>
      </c>
      <c r="AK43" s="244">
        <v>0</v>
      </c>
      <c r="AL43" s="244">
        <v>0</v>
      </c>
      <c r="AM43" s="244">
        <v>98726</v>
      </c>
      <c r="AN43" s="244">
        <v>72505</v>
      </c>
      <c r="AO43" s="244">
        <v>158960</v>
      </c>
      <c r="AP43" s="244">
        <v>0</v>
      </c>
      <c r="AQ43" s="244">
        <v>8599500</v>
      </c>
      <c r="AR43" s="244">
        <v>95254</v>
      </c>
      <c r="AS43" s="244">
        <v>1760918</v>
      </c>
      <c r="AT43" s="244">
        <v>135755</v>
      </c>
      <c r="AU43" s="244">
        <v>408220</v>
      </c>
      <c r="AV43" s="244">
        <v>1953972</v>
      </c>
      <c r="AW43" s="244">
        <v>2125876</v>
      </c>
      <c r="AX43" s="244">
        <v>3326618</v>
      </c>
      <c r="AY43" s="244">
        <v>830613</v>
      </c>
      <c r="AZ43" s="244">
        <v>5375</v>
      </c>
      <c r="BA43" s="244">
        <v>4519</v>
      </c>
      <c r="BB43" s="244">
        <v>210291</v>
      </c>
      <c r="BC43" s="244">
        <v>83010</v>
      </c>
      <c r="BD43" s="244">
        <v>355</v>
      </c>
      <c r="BE43" s="244">
        <v>541999</v>
      </c>
      <c r="BF43" s="244">
        <v>4909</v>
      </c>
      <c r="BG43" s="244">
        <v>58</v>
      </c>
      <c r="BH43" s="244">
        <v>515452</v>
      </c>
      <c r="BI43" s="244">
        <v>0</v>
      </c>
      <c r="BJ43" s="244">
        <v>21748</v>
      </c>
      <c r="BK43" s="244">
        <v>0</v>
      </c>
      <c r="BL43" s="244">
        <v>0</v>
      </c>
      <c r="BM43" s="244">
        <v>7188</v>
      </c>
      <c r="BN43" s="244">
        <v>0</v>
      </c>
      <c r="BO43" s="244">
        <v>821</v>
      </c>
      <c r="BP43" s="244">
        <v>0</v>
      </c>
      <c r="BQ43" s="244">
        <v>0</v>
      </c>
      <c r="BR43" s="244">
        <v>0</v>
      </c>
      <c r="BS43" s="244">
        <v>0</v>
      </c>
      <c r="BT43" s="244">
        <v>0</v>
      </c>
      <c r="BU43" s="244">
        <v>0</v>
      </c>
      <c r="BV43" s="244">
        <v>0</v>
      </c>
      <c r="BW43" s="244">
        <v>0</v>
      </c>
      <c r="BX43" s="244">
        <v>0</v>
      </c>
      <c r="BY43" s="244">
        <v>0</v>
      </c>
      <c r="BZ43" s="244">
        <v>0</v>
      </c>
      <c r="CA43" s="244">
        <v>0</v>
      </c>
      <c r="CB43" s="244">
        <v>0</v>
      </c>
      <c r="CC43" s="244">
        <v>0</v>
      </c>
      <c r="CD43" s="244">
        <v>0</v>
      </c>
      <c r="CE43" s="244">
        <v>0</v>
      </c>
      <c r="CF43" s="244">
        <v>0</v>
      </c>
      <c r="CG43" s="244">
        <v>0</v>
      </c>
      <c r="CH43" s="244">
        <v>11467</v>
      </c>
      <c r="CI43" s="244">
        <v>682</v>
      </c>
      <c r="CJ43" s="244">
        <v>0</v>
      </c>
      <c r="CK43" s="244">
        <v>8913</v>
      </c>
      <c r="CL43" s="244">
        <v>0</v>
      </c>
      <c r="CM43" s="244">
        <v>0</v>
      </c>
      <c r="CN43" s="244">
        <v>0</v>
      </c>
      <c r="CO43" s="244">
        <v>0</v>
      </c>
      <c r="CP43" s="244">
        <v>0</v>
      </c>
      <c r="CQ43" s="244">
        <v>0</v>
      </c>
      <c r="CR43" s="244">
        <v>0</v>
      </c>
      <c r="CS43" s="244">
        <v>0</v>
      </c>
      <c r="CT43" s="244">
        <v>0</v>
      </c>
      <c r="CU43" s="244">
        <v>0</v>
      </c>
      <c r="CV43" s="244">
        <v>0</v>
      </c>
      <c r="CW43" s="244">
        <v>0</v>
      </c>
      <c r="CX43" s="244">
        <v>208</v>
      </c>
      <c r="CY43" s="244">
        <v>0</v>
      </c>
      <c r="CZ43" s="244">
        <v>78685</v>
      </c>
      <c r="DA43" s="245">
        <v>21261922</v>
      </c>
      <c r="DB43" s="243">
        <v>0</v>
      </c>
      <c r="DC43" s="244">
        <v>1524134</v>
      </c>
      <c r="DD43" s="244">
        <v>0</v>
      </c>
      <c r="DE43" s="244">
        <v>0</v>
      </c>
      <c r="DF43" s="244">
        <v>0</v>
      </c>
      <c r="DG43" s="244">
        <v>12146</v>
      </c>
      <c r="DH43" s="245">
        <v>1536280</v>
      </c>
      <c r="DI43" s="245">
        <v>22798202</v>
      </c>
      <c r="DJ43" s="245">
        <v>2018274</v>
      </c>
      <c r="DK43" s="245">
        <v>3554554</v>
      </c>
      <c r="DL43" s="245">
        <v>24816476</v>
      </c>
      <c r="DM43" s="245">
        <v>-22026616</v>
      </c>
      <c r="DN43" s="244">
        <v>-18472062</v>
      </c>
      <c r="DO43" s="245">
        <v>2789860</v>
      </c>
      <c r="DQ43" s="359">
        <v>0.96615583999999999</v>
      </c>
      <c r="DR43" s="359">
        <v>3.3844160000000012E-2</v>
      </c>
      <c r="DS43" s="359">
        <v>5.9371393888383033E-4</v>
      </c>
      <c r="DT43" s="359">
        <v>0</v>
      </c>
    </row>
    <row r="44" spans="1:124" ht="15" customHeight="1" x14ac:dyDescent="0.15">
      <c r="A44" s="246" t="s">
        <v>366</v>
      </c>
      <c r="B44" s="247" t="s">
        <v>561</v>
      </c>
      <c r="C44" s="243">
        <v>0</v>
      </c>
      <c r="D44" s="244">
        <v>0</v>
      </c>
      <c r="E44" s="244">
        <v>0</v>
      </c>
      <c r="F44" s="244">
        <v>0</v>
      </c>
      <c r="G44" s="244">
        <v>0</v>
      </c>
      <c r="H44" s="244">
        <v>0</v>
      </c>
      <c r="I44" s="244">
        <v>0</v>
      </c>
      <c r="J44" s="244">
        <v>0</v>
      </c>
      <c r="K44" s="244">
        <v>0</v>
      </c>
      <c r="L44" s="244">
        <v>0</v>
      </c>
      <c r="M44" s="244">
        <v>0</v>
      </c>
      <c r="N44" s="244">
        <v>0</v>
      </c>
      <c r="O44" s="244">
        <v>0</v>
      </c>
      <c r="P44" s="244">
        <v>0</v>
      </c>
      <c r="Q44" s="244">
        <v>0</v>
      </c>
      <c r="R44" s="244">
        <v>0</v>
      </c>
      <c r="S44" s="244">
        <v>0</v>
      </c>
      <c r="T44" s="244">
        <v>-71</v>
      </c>
      <c r="U44" s="244">
        <v>0</v>
      </c>
      <c r="V44" s="244">
        <v>0</v>
      </c>
      <c r="W44" s="244">
        <v>-8416</v>
      </c>
      <c r="X44" s="244">
        <v>0</v>
      </c>
      <c r="Y44" s="244">
        <v>257</v>
      </c>
      <c r="Z44" s="244">
        <v>-5</v>
      </c>
      <c r="AA44" s="244">
        <v>0</v>
      </c>
      <c r="AB44" s="244">
        <v>0</v>
      </c>
      <c r="AC44" s="244">
        <v>0</v>
      </c>
      <c r="AD44" s="244">
        <v>0</v>
      </c>
      <c r="AE44" s="244">
        <v>-510</v>
      </c>
      <c r="AF44" s="244">
        <v>-141</v>
      </c>
      <c r="AG44" s="244">
        <v>0</v>
      </c>
      <c r="AH44" s="244">
        <v>0</v>
      </c>
      <c r="AI44" s="244">
        <v>0</v>
      </c>
      <c r="AJ44" s="244">
        <v>13</v>
      </c>
      <c r="AK44" s="244">
        <v>0</v>
      </c>
      <c r="AL44" s="244">
        <v>0</v>
      </c>
      <c r="AM44" s="244">
        <v>-56</v>
      </c>
      <c r="AN44" s="244">
        <v>80</v>
      </c>
      <c r="AO44" s="244">
        <v>288339</v>
      </c>
      <c r="AP44" s="244">
        <v>0</v>
      </c>
      <c r="AQ44" s="244">
        <v>41048</v>
      </c>
      <c r="AR44" s="244">
        <v>-27917</v>
      </c>
      <c r="AS44" s="244">
        <v>-302810</v>
      </c>
      <c r="AT44" s="244">
        <v>-140125</v>
      </c>
      <c r="AU44" s="244">
        <v>-11386</v>
      </c>
      <c r="AV44" s="244">
        <v>-19467</v>
      </c>
      <c r="AW44" s="244">
        <v>-1170281</v>
      </c>
      <c r="AX44" s="244">
        <v>-105988</v>
      </c>
      <c r="AY44" s="244">
        <v>-38614</v>
      </c>
      <c r="AZ44" s="244">
        <v>-788</v>
      </c>
      <c r="BA44" s="244">
        <v>-177</v>
      </c>
      <c r="BB44" s="244">
        <v>-9671</v>
      </c>
      <c r="BC44" s="244">
        <v>-3010</v>
      </c>
      <c r="BD44" s="244">
        <v>-856</v>
      </c>
      <c r="BE44" s="244">
        <v>-4723</v>
      </c>
      <c r="BF44" s="244">
        <v>-13</v>
      </c>
      <c r="BG44" s="244">
        <v>-12</v>
      </c>
      <c r="BH44" s="244">
        <v>-4530</v>
      </c>
      <c r="BI44" s="244">
        <v>0</v>
      </c>
      <c r="BJ44" s="244">
        <v>0</v>
      </c>
      <c r="BK44" s="244">
        <v>0</v>
      </c>
      <c r="BL44" s="244">
        <v>-4250</v>
      </c>
      <c r="BM44" s="244">
        <v>0</v>
      </c>
      <c r="BN44" s="244">
        <v>0</v>
      </c>
      <c r="BO44" s="244">
        <v>0</v>
      </c>
      <c r="BP44" s="244">
        <v>0</v>
      </c>
      <c r="BQ44" s="244">
        <v>0</v>
      </c>
      <c r="BR44" s="244">
        <v>0</v>
      </c>
      <c r="BS44" s="244">
        <v>0</v>
      </c>
      <c r="BT44" s="244">
        <v>0</v>
      </c>
      <c r="BU44" s="244">
        <v>0</v>
      </c>
      <c r="BV44" s="244">
        <v>0</v>
      </c>
      <c r="BW44" s="244">
        <v>0</v>
      </c>
      <c r="BX44" s="244">
        <v>0</v>
      </c>
      <c r="BY44" s="244">
        <v>0</v>
      </c>
      <c r="BZ44" s="244">
        <v>0</v>
      </c>
      <c r="CA44" s="244">
        <v>0</v>
      </c>
      <c r="CB44" s="244">
        <v>0</v>
      </c>
      <c r="CC44" s="244">
        <v>0</v>
      </c>
      <c r="CD44" s="244">
        <v>0</v>
      </c>
      <c r="CE44" s="244">
        <v>0</v>
      </c>
      <c r="CF44" s="244">
        <v>0</v>
      </c>
      <c r="CG44" s="244">
        <v>0</v>
      </c>
      <c r="CH44" s="244">
        <v>0</v>
      </c>
      <c r="CI44" s="244">
        <v>0</v>
      </c>
      <c r="CJ44" s="244">
        <v>0</v>
      </c>
      <c r="CK44" s="244">
        <v>0</v>
      </c>
      <c r="CL44" s="244">
        <v>0</v>
      </c>
      <c r="CM44" s="244">
        <v>0</v>
      </c>
      <c r="CN44" s="244">
        <v>0</v>
      </c>
      <c r="CO44" s="244">
        <v>0</v>
      </c>
      <c r="CP44" s="244">
        <v>0</v>
      </c>
      <c r="CQ44" s="244">
        <v>0</v>
      </c>
      <c r="CR44" s="244">
        <v>0</v>
      </c>
      <c r="CS44" s="244">
        <v>0</v>
      </c>
      <c r="CT44" s="244">
        <v>0</v>
      </c>
      <c r="CU44" s="244">
        <v>0</v>
      </c>
      <c r="CV44" s="244">
        <v>0</v>
      </c>
      <c r="CW44" s="244">
        <v>0</v>
      </c>
      <c r="CX44" s="244">
        <v>0</v>
      </c>
      <c r="CY44" s="244">
        <v>0</v>
      </c>
      <c r="CZ44" s="244">
        <v>0</v>
      </c>
      <c r="DA44" s="245">
        <v>-1524080</v>
      </c>
      <c r="DB44" s="243">
        <v>0</v>
      </c>
      <c r="DC44" s="244">
        <v>-60266</v>
      </c>
      <c r="DD44" s="244">
        <v>0</v>
      </c>
      <c r="DE44" s="244">
        <v>0</v>
      </c>
      <c r="DF44" s="244">
        <v>0</v>
      </c>
      <c r="DG44" s="244">
        <v>0</v>
      </c>
      <c r="DH44" s="245">
        <v>-60266</v>
      </c>
      <c r="DI44" s="245">
        <v>-1584346</v>
      </c>
      <c r="DJ44" s="245">
        <v>1584346</v>
      </c>
      <c r="DK44" s="245">
        <v>1524080</v>
      </c>
      <c r="DL44" s="245">
        <v>0</v>
      </c>
      <c r="DM44" s="245">
        <v>0</v>
      </c>
      <c r="DN44" s="244">
        <v>1524080</v>
      </c>
      <c r="DO44" s="245">
        <v>0</v>
      </c>
      <c r="DQ44" s="359">
        <v>0</v>
      </c>
      <c r="DR44" s="359">
        <v>1</v>
      </c>
      <c r="DS44" s="359">
        <v>-2.3476127585089578E-5</v>
      </c>
      <c r="DT44" s="359">
        <v>0</v>
      </c>
    </row>
    <row r="45" spans="1:124" ht="15" customHeight="1" x14ac:dyDescent="0.15">
      <c r="A45" s="246" t="s">
        <v>367</v>
      </c>
      <c r="B45" s="247" t="s">
        <v>562</v>
      </c>
      <c r="C45" s="243">
        <v>0</v>
      </c>
      <c r="D45" s="244">
        <v>0</v>
      </c>
      <c r="E45" s="244">
        <v>0</v>
      </c>
      <c r="F45" s="244">
        <v>0</v>
      </c>
      <c r="G45" s="244">
        <v>0</v>
      </c>
      <c r="H45" s="244">
        <v>0</v>
      </c>
      <c r="I45" s="244">
        <v>5716</v>
      </c>
      <c r="J45" s="244">
        <v>59834</v>
      </c>
      <c r="K45" s="244">
        <v>8856</v>
      </c>
      <c r="L45" s="244">
        <v>0</v>
      </c>
      <c r="M45" s="244">
        <v>153664</v>
      </c>
      <c r="N45" s="244">
        <v>198165</v>
      </c>
      <c r="O45" s="244">
        <v>66966</v>
      </c>
      <c r="P45" s="244">
        <v>0</v>
      </c>
      <c r="Q45" s="244">
        <v>113</v>
      </c>
      <c r="R45" s="244">
        <v>0</v>
      </c>
      <c r="S45" s="244">
        <v>41226</v>
      </c>
      <c r="T45" s="244">
        <v>118768</v>
      </c>
      <c r="U45" s="244">
        <v>107</v>
      </c>
      <c r="V45" s="244">
        <v>3192</v>
      </c>
      <c r="W45" s="244">
        <v>34192</v>
      </c>
      <c r="X45" s="244">
        <v>0</v>
      </c>
      <c r="Y45" s="244">
        <v>0</v>
      </c>
      <c r="Z45" s="244">
        <v>0</v>
      </c>
      <c r="AA45" s="244">
        <v>0</v>
      </c>
      <c r="AB45" s="244">
        <v>38529</v>
      </c>
      <c r="AC45" s="244">
        <v>25403</v>
      </c>
      <c r="AD45" s="244">
        <v>5</v>
      </c>
      <c r="AE45" s="244">
        <v>93983</v>
      </c>
      <c r="AF45" s="244">
        <v>6240</v>
      </c>
      <c r="AG45" s="244">
        <v>575</v>
      </c>
      <c r="AH45" s="244">
        <v>7794</v>
      </c>
      <c r="AI45" s="244">
        <v>30323</v>
      </c>
      <c r="AJ45" s="244">
        <v>28663</v>
      </c>
      <c r="AK45" s="244">
        <v>0</v>
      </c>
      <c r="AL45" s="244">
        <v>0</v>
      </c>
      <c r="AM45" s="244">
        <v>32065</v>
      </c>
      <c r="AN45" s="244">
        <v>4798</v>
      </c>
      <c r="AO45" s="244">
        <v>8042</v>
      </c>
      <c r="AP45" s="244">
        <v>0</v>
      </c>
      <c r="AQ45" s="244">
        <v>1042372</v>
      </c>
      <c r="AR45" s="244">
        <v>1400980</v>
      </c>
      <c r="AS45" s="244">
        <v>2514291</v>
      </c>
      <c r="AT45" s="244">
        <v>4199485</v>
      </c>
      <c r="AU45" s="244">
        <v>3708906</v>
      </c>
      <c r="AV45" s="244">
        <v>1747112</v>
      </c>
      <c r="AW45" s="244">
        <v>831534</v>
      </c>
      <c r="AX45" s="244">
        <v>8531177</v>
      </c>
      <c r="AY45" s="244">
        <v>2196730</v>
      </c>
      <c r="AZ45" s="244">
        <v>197443</v>
      </c>
      <c r="BA45" s="244">
        <v>75056</v>
      </c>
      <c r="BB45" s="244">
        <v>319316</v>
      </c>
      <c r="BC45" s="244">
        <v>2998115</v>
      </c>
      <c r="BD45" s="244">
        <v>152965</v>
      </c>
      <c r="BE45" s="244">
        <v>5523872</v>
      </c>
      <c r="BF45" s="244">
        <v>304813</v>
      </c>
      <c r="BG45" s="244">
        <v>32377</v>
      </c>
      <c r="BH45" s="244">
        <v>749112</v>
      </c>
      <c r="BI45" s="244">
        <v>0</v>
      </c>
      <c r="BJ45" s="244">
        <v>2231332</v>
      </c>
      <c r="BK45" s="244">
        <v>1139957</v>
      </c>
      <c r="BL45" s="244">
        <v>7150170</v>
      </c>
      <c r="BM45" s="244">
        <v>137115</v>
      </c>
      <c r="BN45" s="244">
        <v>0</v>
      </c>
      <c r="BO45" s="244">
        <v>10534</v>
      </c>
      <c r="BP45" s="244">
        <v>376</v>
      </c>
      <c r="BQ45" s="244">
        <v>4626</v>
      </c>
      <c r="BR45" s="244">
        <v>4428</v>
      </c>
      <c r="BS45" s="244">
        <v>0</v>
      </c>
      <c r="BT45" s="244">
        <v>0</v>
      </c>
      <c r="BU45" s="244">
        <v>0</v>
      </c>
      <c r="BV45" s="244">
        <v>0</v>
      </c>
      <c r="BW45" s="244">
        <v>0</v>
      </c>
      <c r="BX45" s="244">
        <v>0</v>
      </c>
      <c r="BY45" s="244">
        <v>0</v>
      </c>
      <c r="BZ45" s="244">
        <v>696</v>
      </c>
      <c r="CA45" s="244">
        <v>0</v>
      </c>
      <c r="CB45" s="244">
        <v>0</v>
      </c>
      <c r="CC45" s="244">
        <v>0</v>
      </c>
      <c r="CD45" s="244">
        <v>53</v>
      </c>
      <c r="CE45" s="244">
        <v>0</v>
      </c>
      <c r="CF45" s="244">
        <v>0</v>
      </c>
      <c r="CG45" s="244">
        <v>0</v>
      </c>
      <c r="CH45" s="244">
        <v>20724</v>
      </c>
      <c r="CI45" s="244">
        <v>39868</v>
      </c>
      <c r="CJ45" s="244">
        <v>0</v>
      </c>
      <c r="CK45" s="244">
        <v>17098</v>
      </c>
      <c r="CL45" s="244">
        <v>748401</v>
      </c>
      <c r="CM45" s="244">
        <v>12887</v>
      </c>
      <c r="CN45" s="244">
        <v>38799</v>
      </c>
      <c r="CO45" s="244">
        <v>9350</v>
      </c>
      <c r="CP45" s="244">
        <v>0</v>
      </c>
      <c r="CQ45" s="244">
        <v>0</v>
      </c>
      <c r="CR45" s="244">
        <v>263588</v>
      </c>
      <c r="CS45" s="244">
        <v>8179</v>
      </c>
      <c r="CT45" s="244">
        <v>49804</v>
      </c>
      <c r="CU45" s="244">
        <v>47968</v>
      </c>
      <c r="CV45" s="244">
        <v>23496</v>
      </c>
      <c r="CW45" s="244">
        <v>0</v>
      </c>
      <c r="CX45" s="244">
        <v>17937</v>
      </c>
      <c r="CY45" s="244">
        <v>13022</v>
      </c>
      <c r="CZ45" s="244">
        <v>101279</v>
      </c>
      <c r="DA45" s="245">
        <v>49584562</v>
      </c>
      <c r="DB45" s="243">
        <v>11318</v>
      </c>
      <c r="DC45" s="244">
        <v>87007</v>
      </c>
      <c r="DD45" s="244">
        <v>0</v>
      </c>
      <c r="DE45" s="244">
        <v>0</v>
      </c>
      <c r="DF45" s="244">
        <v>0</v>
      </c>
      <c r="DG45" s="244">
        <v>-469145</v>
      </c>
      <c r="DH45" s="245">
        <v>-370820</v>
      </c>
      <c r="DI45" s="245">
        <v>49213742</v>
      </c>
      <c r="DJ45" s="245">
        <v>13093349</v>
      </c>
      <c r="DK45" s="245">
        <v>12722529</v>
      </c>
      <c r="DL45" s="245">
        <v>62307091</v>
      </c>
      <c r="DM45" s="245">
        <v>-46209021</v>
      </c>
      <c r="DN45" s="244">
        <v>-33486492</v>
      </c>
      <c r="DO45" s="245">
        <v>16098070</v>
      </c>
      <c r="DQ45" s="359">
        <v>0.93894549000000005</v>
      </c>
      <c r="DR45" s="359">
        <v>6.1054509999999951E-2</v>
      </c>
      <c r="DS45" s="359">
        <v>3.3892865509506004E-5</v>
      </c>
      <c r="DT45" s="359">
        <v>0</v>
      </c>
    </row>
    <row r="46" spans="1:124" ht="15" customHeight="1" x14ac:dyDescent="0.15">
      <c r="A46" s="246" t="s">
        <v>368</v>
      </c>
      <c r="B46" s="247" t="s">
        <v>563</v>
      </c>
      <c r="C46" s="243">
        <v>0</v>
      </c>
      <c r="D46" s="244">
        <v>0</v>
      </c>
      <c r="E46" s="244">
        <v>0</v>
      </c>
      <c r="F46" s="244">
        <v>1723</v>
      </c>
      <c r="G46" s="244">
        <v>9232</v>
      </c>
      <c r="H46" s="244">
        <v>0</v>
      </c>
      <c r="I46" s="244">
        <v>0</v>
      </c>
      <c r="J46" s="244">
        <v>0</v>
      </c>
      <c r="K46" s="244">
        <v>0</v>
      </c>
      <c r="L46" s="244">
        <v>0</v>
      </c>
      <c r="M46" s="244">
        <v>0</v>
      </c>
      <c r="N46" s="244">
        <v>0</v>
      </c>
      <c r="O46" s="244">
        <v>0</v>
      </c>
      <c r="P46" s="244">
        <v>0</v>
      </c>
      <c r="Q46" s="244">
        <v>0</v>
      </c>
      <c r="R46" s="244">
        <v>0</v>
      </c>
      <c r="S46" s="244">
        <v>2213</v>
      </c>
      <c r="T46" s="244">
        <v>11295</v>
      </c>
      <c r="U46" s="244">
        <v>0</v>
      </c>
      <c r="V46" s="244">
        <v>0</v>
      </c>
      <c r="W46" s="244">
        <v>0</v>
      </c>
      <c r="X46" s="244">
        <v>0</v>
      </c>
      <c r="Y46" s="244">
        <v>0</v>
      </c>
      <c r="Z46" s="244">
        <v>0</v>
      </c>
      <c r="AA46" s="244">
        <v>0</v>
      </c>
      <c r="AB46" s="244">
        <v>0</v>
      </c>
      <c r="AC46" s="244">
        <v>0</v>
      </c>
      <c r="AD46" s="244">
        <v>0</v>
      </c>
      <c r="AE46" s="244">
        <v>0</v>
      </c>
      <c r="AF46" s="244">
        <v>0</v>
      </c>
      <c r="AG46" s="244">
        <v>0</v>
      </c>
      <c r="AH46" s="244">
        <v>0</v>
      </c>
      <c r="AI46" s="244">
        <v>7983</v>
      </c>
      <c r="AJ46" s="244">
        <v>0</v>
      </c>
      <c r="AK46" s="244">
        <v>0</v>
      </c>
      <c r="AL46" s="244">
        <v>0</v>
      </c>
      <c r="AM46" s="244">
        <v>0</v>
      </c>
      <c r="AN46" s="244">
        <v>1274</v>
      </c>
      <c r="AO46" s="244">
        <v>0</v>
      </c>
      <c r="AP46" s="244">
        <v>0</v>
      </c>
      <c r="AQ46" s="244">
        <v>0</v>
      </c>
      <c r="AR46" s="244">
        <v>1313052</v>
      </c>
      <c r="AS46" s="244">
        <v>103377</v>
      </c>
      <c r="AT46" s="244">
        <v>25058</v>
      </c>
      <c r="AU46" s="244">
        <v>17354</v>
      </c>
      <c r="AV46" s="244">
        <v>0</v>
      </c>
      <c r="AW46" s="244">
        <v>0</v>
      </c>
      <c r="AX46" s="244">
        <v>7628</v>
      </c>
      <c r="AY46" s="244">
        <v>0</v>
      </c>
      <c r="AZ46" s="244">
        <v>0</v>
      </c>
      <c r="BA46" s="244">
        <v>0</v>
      </c>
      <c r="BB46" s="244">
        <v>0</v>
      </c>
      <c r="BC46" s="244">
        <v>6072</v>
      </c>
      <c r="BD46" s="244">
        <v>0</v>
      </c>
      <c r="BE46" s="244">
        <v>0</v>
      </c>
      <c r="BF46" s="244">
        <v>150394</v>
      </c>
      <c r="BG46" s="244">
        <v>19476</v>
      </c>
      <c r="BH46" s="244">
        <v>152569</v>
      </c>
      <c r="BI46" s="244">
        <v>0</v>
      </c>
      <c r="BJ46" s="244">
        <v>24030323</v>
      </c>
      <c r="BK46" s="244">
        <v>12202575</v>
      </c>
      <c r="BL46" s="244">
        <v>35352434</v>
      </c>
      <c r="BM46" s="244">
        <v>0</v>
      </c>
      <c r="BN46" s="244">
        <v>0</v>
      </c>
      <c r="BO46" s="244">
        <v>0</v>
      </c>
      <c r="BP46" s="244">
        <v>0</v>
      </c>
      <c r="BQ46" s="244">
        <v>0</v>
      </c>
      <c r="BR46" s="244">
        <v>0</v>
      </c>
      <c r="BS46" s="244">
        <v>0</v>
      </c>
      <c r="BT46" s="244">
        <v>0</v>
      </c>
      <c r="BU46" s="244">
        <v>9076</v>
      </c>
      <c r="BV46" s="244">
        <v>3522</v>
      </c>
      <c r="BW46" s="244">
        <v>590</v>
      </c>
      <c r="BX46" s="244">
        <v>0</v>
      </c>
      <c r="BY46" s="244">
        <v>0</v>
      </c>
      <c r="BZ46" s="244">
        <v>4597</v>
      </c>
      <c r="CA46" s="244">
        <v>0</v>
      </c>
      <c r="CB46" s="244">
        <v>0</v>
      </c>
      <c r="CC46" s="244">
        <v>0</v>
      </c>
      <c r="CD46" s="244">
        <v>119</v>
      </c>
      <c r="CE46" s="244">
        <v>0</v>
      </c>
      <c r="CF46" s="244">
        <v>0</v>
      </c>
      <c r="CG46" s="244">
        <v>0</v>
      </c>
      <c r="CH46" s="244">
        <v>0</v>
      </c>
      <c r="CI46" s="244">
        <v>545</v>
      </c>
      <c r="CJ46" s="244">
        <v>0</v>
      </c>
      <c r="CK46" s="244">
        <v>0</v>
      </c>
      <c r="CL46" s="244">
        <v>0</v>
      </c>
      <c r="CM46" s="244">
        <v>0</v>
      </c>
      <c r="CN46" s="244">
        <v>0</v>
      </c>
      <c r="CO46" s="244">
        <v>0</v>
      </c>
      <c r="CP46" s="244">
        <v>9374</v>
      </c>
      <c r="CQ46" s="244">
        <v>0</v>
      </c>
      <c r="CR46" s="244">
        <v>23699</v>
      </c>
      <c r="CS46" s="244">
        <v>0</v>
      </c>
      <c r="CT46" s="244">
        <v>0</v>
      </c>
      <c r="CU46" s="244">
        <v>0</v>
      </c>
      <c r="CV46" s="244">
        <v>0</v>
      </c>
      <c r="CW46" s="244">
        <v>0</v>
      </c>
      <c r="CX46" s="244">
        <v>0</v>
      </c>
      <c r="CY46" s="244">
        <v>0</v>
      </c>
      <c r="CZ46" s="244">
        <v>22454</v>
      </c>
      <c r="DA46" s="245">
        <v>73488008</v>
      </c>
      <c r="DB46" s="243">
        <v>0</v>
      </c>
      <c r="DC46" s="244">
        <v>260175</v>
      </c>
      <c r="DD46" s="244">
        <v>6385</v>
      </c>
      <c r="DE46" s="244">
        <v>21987</v>
      </c>
      <c r="DF46" s="244">
        <v>266897</v>
      </c>
      <c r="DG46" s="244">
        <v>-56935</v>
      </c>
      <c r="DH46" s="245">
        <v>498509</v>
      </c>
      <c r="DI46" s="245">
        <v>73986517</v>
      </c>
      <c r="DJ46" s="245">
        <v>30584052</v>
      </c>
      <c r="DK46" s="245">
        <v>31082561</v>
      </c>
      <c r="DL46" s="245">
        <v>104570569</v>
      </c>
      <c r="DM46" s="245">
        <v>-60504749</v>
      </c>
      <c r="DN46" s="244">
        <v>-29422188</v>
      </c>
      <c r="DO46" s="245">
        <v>44065820</v>
      </c>
      <c r="DQ46" s="359">
        <v>0.81778074999999995</v>
      </c>
      <c r="DR46" s="359">
        <v>0.18221925000000005</v>
      </c>
      <c r="DS46" s="359">
        <v>1.0134904414513459E-4</v>
      </c>
      <c r="DT46" s="359">
        <v>6.2122350593149072E-6</v>
      </c>
    </row>
    <row r="47" spans="1:124" ht="15" customHeight="1" x14ac:dyDescent="0.15">
      <c r="A47" s="246" t="s">
        <v>369</v>
      </c>
      <c r="B47" s="247" t="s">
        <v>564</v>
      </c>
      <c r="C47" s="243">
        <v>203281</v>
      </c>
      <c r="D47" s="244">
        <v>272663</v>
      </c>
      <c r="E47" s="244">
        <v>2102</v>
      </c>
      <c r="F47" s="244">
        <v>27067</v>
      </c>
      <c r="G47" s="244">
        <v>46853</v>
      </c>
      <c r="H47" s="244">
        <v>0</v>
      </c>
      <c r="I47" s="244">
        <v>452514</v>
      </c>
      <c r="J47" s="244">
        <v>235565</v>
      </c>
      <c r="K47" s="244">
        <v>1250701</v>
      </c>
      <c r="L47" s="244">
        <v>823</v>
      </c>
      <c r="M47" s="244">
        <v>100177</v>
      </c>
      <c r="N47" s="244">
        <v>362720</v>
      </c>
      <c r="O47" s="244">
        <v>371417</v>
      </c>
      <c r="P47" s="244">
        <v>7639</v>
      </c>
      <c r="Q47" s="244">
        <v>874</v>
      </c>
      <c r="R47" s="244">
        <v>106752</v>
      </c>
      <c r="S47" s="244">
        <v>378194</v>
      </c>
      <c r="T47" s="244">
        <v>513334</v>
      </c>
      <c r="U47" s="244">
        <v>69133</v>
      </c>
      <c r="V47" s="244">
        <v>30575</v>
      </c>
      <c r="W47" s="244">
        <v>7988</v>
      </c>
      <c r="X47" s="244">
        <v>162</v>
      </c>
      <c r="Y47" s="244">
        <v>44164</v>
      </c>
      <c r="Z47" s="244">
        <v>921</v>
      </c>
      <c r="AA47" s="244">
        <v>4115</v>
      </c>
      <c r="AB47" s="244">
        <v>468920</v>
      </c>
      <c r="AC47" s="244">
        <v>43643</v>
      </c>
      <c r="AD47" s="244">
        <v>982</v>
      </c>
      <c r="AE47" s="244">
        <v>93139</v>
      </c>
      <c r="AF47" s="244">
        <v>153634</v>
      </c>
      <c r="AG47" s="244">
        <v>27993</v>
      </c>
      <c r="AH47" s="244">
        <v>140783</v>
      </c>
      <c r="AI47" s="244">
        <v>463028</v>
      </c>
      <c r="AJ47" s="244">
        <v>140071</v>
      </c>
      <c r="AK47" s="244">
        <v>0</v>
      </c>
      <c r="AL47" s="244">
        <v>0</v>
      </c>
      <c r="AM47" s="244">
        <v>1694</v>
      </c>
      <c r="AN47" s="244">
        <v>429551</v>
      </c>
      <c r="AO47" s="244">
        <v>436</v>
      </c>
      <c r="AP47" s="244">
        <v>0</v>
      </c>
      <c r="AQ47" s="244">
        <v>30927</v>
      </c>
      <c r="AR47" s="244">
        <v>2051629</v>
      </c>
      <c r="AS47" s="244">
        <v>5394400</v>
      </c>
      <c r="AT47" s="244">
        <v>5146163</v>
      </c>
      <c r="AU47" s="244">
        <v>5686436</v>
      </c>
      <c r="AV47" s="244">
        <v>2544245</v>
      </c>
      <c r="AW47" s="244">
        <v>626991</v>
      </c>
      <c r="AX47" s="244">
        <v>4491340</v>
      </c>
      <c r="AY47" s="244">
        <v>1247583</v>
      </c>
      <c r="AZ47" s="244">
        <v>132997</v>
      </c>
      <c r="BA47" s="244">
        <v>76659</v>
      </c>
      <c r="BB47" s="244">
        <v>31940</v>
      </c>
      <c r="BC47" s="244">
        <v>1639322</v>
      </c>
      <c r="BD47" s="244">
        <v>332930</v>
      </c>
      <c r="BE47" s="244">
        <v>2623369</v>
      </c>
      <c r="BF47" s="244">
        <v>580272</v>
      </c>
      <c r="BG47" s="244">
        <v>21268</v>
      </c>
      <c r="BH47" s="244">
        <v>914687</v>
      </c>
      <c r="BI47" s="244">
        <v>1030</v>
      </c>
      <c r="BJ47" s="244">
        <v>6781636</v>
      </c>
      <c r="BK47" s="244">
        <v>9192407</v>
      </c>
      <c r="BL47" s="244">
        <v>5899228</v>
      </c>
      <c r="BM47" s="244">
        <v>83125</v>
      </c>
      <c r="BN47" s="244">
        <v>11096</v>
      </c>
      <c r="BO47" s="244">
        <v>36635</v>
      </c>
      <c r="BP47" s="244">
        <v>10296</v>
      </c>
      <c r="BQ47" s="244">
        <v>1113662</v>
      </c>
      <c r="BR47" s="244">
        <v>802683</v>
      </c>
      <c r="BS47" s="244">
        <v>30142</v>
      </c>
      <c r="BT47" s="244">
        <v>1160</v>
      </c>
      <c r="BU47" s="244">
        <v>26715</v>
      </c>
      <c r="BV47" s="244">
        <v>196696</v>
      </c>
      <c r="BW47" s="244">
        <v>5657</v>
      </c>
      <c r="BX47" s="244">
        <v>227490</v>
      </c>
      <c r="BY47" s="244">
        <v>0</v>
      </c>
      <c r="BZ47" s="244">
        <v>15563</v>
      </c>
      <c r="CA47" s="244">
        <v>633</v>
      </c>
      <c r="CB47" s="244">
        <v>7241</v>
      </c>
      <c r="CC47" s="244">
        <v>28334</v>
      </c>
      <c r="CD47" s="244">
        <v>27085</v>
      </c>
      <c r="CE47" s="244">
        <v>489</v>
      </c>
      <c r="CF47" s="244">
        <v>94357</v>
      </c>
      <c r="CG47" s="244">
        <v>1468</v>
      </c>
      <c r="CH47" s="244">
        <v>29078</v>
      </c>
      <c r="CI47" s="244">
        <v>1038991</v>
      </c>
      <c r="CJ47" s="244">
        <v>43203</v>
      </c>
      <c r="CK47" s="244">
        <v>25554</v>
      </c>
      <c r="CL47" s="244">
        <v>110776</v>
      </c>
      <c r="CM47" s="244">
        <v>54979</v>
      </c>
      <c r="CN47" s="244">
        <v>52472</v>
      </c>
      <c r="CO47" s="244">
        <v>103489</v>
      </c>
      <c r="CP47" s="244">
        <v>71413</v>
      </c>
      <c r="CQ47" s="244">
        <v>164</v>
      </c>
      <c r="CR47" s="244">
        <v>586443</v>
      </c>
      <c r="CS47" s="244">
        <v>56632</v>
      </c>
      <c r="CT47" s="244">
        <v>72324</v>
      </c>
      <c r="CU47" s="244">
        <v>378402</v>
      </c>
      <c r="CV47" s="244">
        <v>134615</v>
      </c>
      <c r="CW47" s="244">
        <v>12491</v>
      </c>
      <c r="CX47" s="244">
        <v>250601</v>
      </c>
      <c r="CY47" s="244">
        <v>5118</v>
      </c>
      <c r="CZ47" s="244">
        <v>252510</v>
      </c>
      <c r="DA47" s="245">
        <v>67900849</v>
      </c>
      <c r="DB47" s="243">
        <v>260330</v>
      </c>
      <c r="DC47" s="244">
        <v>1909986</v>
      </c>
      <c r="DD47" s="244">
        <v>0</v>
      </c>
      <c r="DE47" s="244">
        <v>203391</v>
      </c>
      <c r="DF47" s="244">
        <v>3396389</v>
      </c>
      <c r="DG47" s="244">
        <v>-181614</v>
      </c>
      <c r="DH47" s="245">
        <v>5588482</v>
      </c>
      <c r="DI47" s="245">
        <v>73489331</v>
      </c>
      <c r="DJ47" s="245">
        <v>56052247</v>
      </c>
      <c r="DK47" s="245">
        <v>61640729</v>
      </c>
      <c r="DL47" s="245">
        <v>129541578</v>
      </c>
      <c r="DM47" s="245">
        <v>-63244168</v>
      </c>
      <c r="DN47" s="244">
        <v>-1603439</v>
      </c>
      <c r="DO47" s="245">
        <v>66297410</v>
      </c>
      <c r="DQ47" s="359">
        <v>0.86058979000000002</v>
      </c>
      <c r="DR47" s="359">
        <v>0.13941020999999998</v>
      </c>
      <c r="DS47" s="359">
        <v>7.4401943088532347E-4</v>
      </c>
      <c r="DT47" s="359">
        <v>0</v>
      </c>
    </row>
    <row r="48" spans="1:124" ht="15" customHeight="1" x14ac:dyDescent="0.15">
      <c r="A48" s="246" t="s">
        <v>370</v>
      </c>
      <c r="B48" s="247" t="s">
        <v>645</v>
      </c>
      <c r="C48" s="243">
        <v>0</v>
      </c>
      <c r="D48" s="244">
        <v>0</v>
      </c>
      <c r="E48" s="244">
        <v>0</v>
      </c>
      <c r="F48" s="244">
        <v>1466</v>
      </c>
      <c r="G48" s="244">
        <v>0</v>
      </c>
      <c r="H48" s="244">
        <v>0</v>
      </c>
      <c r="I48" s="244">
        <v>61450</v>
      </c>
      <c r="J48" s="244">
        <v>0</v>
      </c>
      <c r="K48" s="244">
        <v>0</v>
      </c>
      <c r="L48" s="244">
        <v>0</v>
      </c>
      <c r="M48" s="244">
        <v>0</v>
      </c>
      <c r="N48" s="244">
        <v>0</v>
      </c>
      <c r="O48" s="244">
        <v>0</v>
      </c>
      <c r="P48" s="244">
        <v>0</v>
      </c>
      <c r="Q48" s="244">
        <v>0</v>
      </c>
      <c r="R48" s="244">
        <v>0</v>
      </c>
      <c r="S48" s="244">
        <v>11346</v>
      </c>
      <c r="T48" s="244">
        <v>45910</v>
      </c>
      <c r="U48" s="244">
        <v>0</v>
      </c>
      <c r="V48" s="244">
        <v>0</v>
      </c>
      <c r="W48" s="244">
        <v>0</v>
      </c>
      <c r="X48" s="244">
        <v>0</v>
      </c>
      <c r="Y48" s="244">
        <v>0</v>
      </c>
      <c r="Z48" s="244">
        <v>0</v>
      </c>
      <c r="AA48" s="244">
        <v>0</v>
      </c>
      <c r="AB48" s="244">
        <v>0</v>
      </c>
      <c r="AC48" s="244">
        <v>1045</v>
      </c>
      <c r="AD48" s="244">
        <v>0</v>
      </c>
      <c r="AE48" s="244">
        <v>24353</v>
      </c>
      <c r="AF48" s="244">
        <v>0</v>
      </c>
      <c r="AG48" s="244">
        <v>0</v>
      </c>
      <c r="AH48" s="244">
        <v>22432</v>
      </c>
      <c r="AI48" s="244">
        <v>47907</v>
      </c>
      <c r="AJ48" s="244">
        <v>12511</v>
      </c>
      <c r="AK48" s="244">
        <v>0</v>
      </c>
      <c r="AL48" s="244">
        <v>0</v>
      </c>
      <c r="AM48" s="244">
        <v>0</v>
      </c>
      <c r="AN48" s="244">
        <v>69362</v>
      </c>
      <c r="AO48" s="244">
        <v>0</v>
      </c>
      <c r="AP48" s="244">
        <v>0</v>
      </c>
      <c r="AQ48" s="244">
        <v>0</v>
      </c>
      <c r="AR48" s="244">
        <v>79587</v>
      </c>
      <c r="AS48" s="244">
        <v>42091</v>
      </c>
      <c r="AT48" s="244">
        <v>15130484</v>
      </c>
      <c r="AU48" s="244">
        <v>7336914</v>
      </c>
      <c r="AV48" s="244">
        <v>757912</v>
      </c>
      <c r="AW48" s="244">
        <v>95032</v>
      </c>
      <c r="AX48" s="244">
        <v>431460</v>
      </c>
      <c r="AY48" s="244">
        <v>373120</v>
      </c>
      <c r="AZ48" s="244">
        <v>104449</v>
      </c>
      <c r="BA48" s="244">
        <v>9458</v>
      </c>
      <c r="BB48" s="244">
        <v>7474</v>
      </c>
      <c r="BC48" s="244">
        <v>154117</v>
      </c>
      <c r="BD48" s="244">
        <v>11591</v>
      </c>
      <c r="BE48" s="244">
        <v>1222613</v>
      </c>
      <c r="BF48" s="244">
        <v>527631</v>
      </c>
      <c r="BG48" s="244">
        <v>31268</v>
      </c>
      <c r="BH48" s="244">
        <v>520658</v>
      </c>
      <c r="BI48" s="244">
        <v>0</v>
      </c>
      <c r="BJ48" s="244">
        <v>2913641</v>
      </c>
      <c r="BK48" s="244">
        <v>92735</v>
      </c>
      <c r="BL48" s="244">
        <v>4418590</v>
      </c>
      <c r="BM48" s="244">
        <v>0</v>
      </c>
      <c r="BN48" s="244">
        <v>0</v>
      </c>
      <c r="BO48" s="244">
        <v>502033</v>
      </c>
      <c r="BP48" s="244">
        <v>0</v>
      </c>
      <c r="BQ48" s="244">
        <v>1103</v>
      </c>
      <c r="BR48" s="244">
        <v>2069</v>
      </c>
      <c r="BS48" s="244">
        <v>9</v>
      </c>
      <c r="BT48" s="244">
        <v>0</v>
      </c>
      <c r="BU48" s="244">
        <v>0</v>
      </c>
      <c r="BV48" s="244">
        <v>0</v>
      </c>
      <c r="BW48" s="244">
        <v>4842</v>
      </c>
      <c r="BX48" s="244">
        <v>623</v>
      </c>
      <c r="BY48" s="244">
        <v>0</v>
      </c>
      <c r="BZ48" s="244">
        <v>20</v>
      </c>
      <c r="CA48" s="244">
        <v>613</v>
      </c>
      <c r="CB48" s="244">
        <v>132</v>
      </c>
      <c r="CC48" s="244">
        <v>1395</v>
      </c>
      <c r="CD48" s="244">
        <v>20316</v>
      </c>
      <c r="CE48" s="244">
        <v>803</v>
      </c>
      <c r="CF48" s="244">
        <v>0</v>
      </c>
      <c r="CG48" s="244">
        <v>64</v>
      </c>
      <c r="CH48" s="244">
        <v>858</v>
      </c>
      <c r="CI48" s="244">
        <v>67767</v>
      </c>
      <c r="CJ48" s="244">
        <v>0</v>
      </c>
      <c r="CK48" s="244">
        <v>0</v>
      </c>
      <c r="CL48" s="244">
        <v>0</v>
      </c>
      <c r="CM48" s="244">
        <v>119</v>
      </c>
      <c r="CN48" s="244">
        <v>0</v>
      </c>
      <c r="CO48" s="244">
        <v>0</v>
      </c>
      <c r="CP48" s="244">
        <v>480</v>
      </c>
      <c r="CQ48" s="244">
        <v>0</v>
      </c>
      <c r="CR48" s="244">
        <v>5080163</v>
      </c>
      <c r="CS48" s="244">
        <v>23002</v>
      </c>
      <c r="CT48" s="244">
        <v>0</v>
      </c>
      <c r="CU48" s="244">
        <v>0</v>
      </c>
      <c r="CV48" s="244">
        <v>0</v>
      </c>
      <c r="CW48" s="244">
        <v>0</v>
      </c>
      <c r="CX48" s="244">
        <v>2970</v>
      </c>
      <c r="CY48" s="244">
        <v>0</v>
      </c>
      <c r="CZ48" s="244">
        <v>0</v>
      </c>
      <c r="DA48" s="245">
        <v>40267988</v>
      </c>
      <c r="DB48" s="243">
        <v>0</v>
      </c>
      <c r="DC48" s="244">
        <v>120324</v>
      </c>
      <c r="DD48" s="244">
        <v>0</v>
      </c>
      <c r="DE48" s="244">
        <v>6096230</v>
      </c>
      <c r="DF48" s="244">
        <v>30481059</v>
      </c>
      <c r="DG48" s="244">
        <v>115247</v>
      </c>
      <c r="DH48" s="245">
        <v>36812860</v>
      </c>
      <c r="DI48" s="245">
        <v>77080848</v>
      </c>
      <c r="DJ48" s="245">
        <v>101262272</v>
      </c>
      <c r="DK48" s="245">
        <v>138075132</v>
      </c>
      <c r="DL48" s="245">
        <v>178343120</v>
      </c>
      <c r="DM48" s="245">
        <v>-76193370</v>
      </c>
      <c r="DN48" s="244">
        <v>61881762</v>
      </c>
      <c r="DO48" s="245">
        <v>102149750</v>
      </c>
      <c r="DQ48" s="359">
        <v>0.98848639999999999</v>
      </c>
      <c r="DR48" s="359">
        <v>1.1513600000000013E-2</v>
      </c>
      <c r="DS48" s="359">
        <v>4.6871230470718457E-5</v>
      </c>
      <c r="DT48" s="359">
        <v>0</v>
      </c>
    </row>
    <row r="49" spans="1:124" ht="15" customHeight="1" x14ac:dyDescent="0.15">
      <c r="A49" s="246" t="s">
        <v>371</v>
      </c>
      <c r="B49" s="247" t="s">
        <v>646</v>
      </c>
      <c r="C49" s="243">
        <v>0</v>
      </c>
      <c r="D49" s="244">
        <v>0</v>
      </c>
      <c r="E49" s="244">
        <v>0</v>
      </c>
      <c r="F49" s="244">
        <v>7396</v>
      </c>
      <c r="G49" s="244">
        <v>0</v>
      </c>
      <c r="H49" s="244">
        <v>0</v>
      </c>
      <c r="I49" s="244">
        <v>48610</v>
      </c>
      <c r="J49" s="244">
        <v>0</v>
      </c>
      <c r="K49" s="244">
        <v>0</v>
      </c>
      <c r="L49" s="244">
        <v>0</v>
      </c>
      <c r="M49" s="244">
        <v>0</v>
      </c>
      <c r="N49" s="244">
        <v>0</v>
      </c>
      <c r="O49" s="244">
        <v>0</v>
      </c>
      <c r="P49" s="244">
        <v>0</v>
      </c>
      <c r="Q49" s="244">
        <v>0</v>
      </c>
      <c r="R49" s="244">
        <v>0</v>
      </c>
      <c r="S49" s="244">
        <v>1540</v>
      </c>
      <c r="T49" s="244">
        <v>5057</v>
      </c>
      <c r="U49" s="244">
        <v>0</v>
      </c>
      <c r="V49" s="244">
        <v>0</v>
      </c>
      <c r="W49" s="244">
        <v>0</v>
      </c>
      <c r="X49" s="244">
        <v>0</v>
      </c>
      <c r="Y49" s="244">
        <v>0</v>
      </c>
      <c r="Z49" s="244">
        <v>0</v>
      </c>
      <c r="AA49" s="244">
        <v>0</v>
      </c>
      <c r="AB49" s="244">
        <v>0</v>
      </c>
      <c r="AC49" s="244">
        <v>0</v>
      </c>
      <c r="AD49" s="244">
        <v>1187</v>
      </c>
      <c r="AE49" s="244">
        <v>162289</v>
      </c>
      <c r="AF49" s="244">
        <v>0</v>
      </c>
      <c r="AG49" s="244">
        <v>0</v>
      </c>
      <c r="AH49" s="244">
        <v>7981</v>
      </c>
      <c r="AI49" s="244">
        <v>96965</v>
      </c>
      <c r="AJ49" s="244">
        <v>23509</v>
      </c>
      <c r="AK49" s="244">
        <v>0</v>
      </c>
      <c r="AL49" s="244">
        <v>0</v>
      </c>
      <c r="AM49" s="244">
        <v>52</v>
      </c>
      <c r="AN49" s="244">
        <v>62843</v>
      </c>
      <c r="AO49" s="244">
        <v>14</v>
      </c>
      <c r="AP49" s="244">
        <v>0</v>
      </c>
      <c r="AQ49" s="244">
        <v>4098</v>
      </c>
      <c r="AR49" s="244">
        <v>2153</v>
      </c>
      <c r="AS49" s="244">
        <v>19917</v>
      </c>
      <c r="AT49" s="244">
        <v>426226</v>
      </c>
      <c r="AU49" s="244">
        <v>24494399</v>
      </c>
      <c r="AV49" s="244">
        <v>103070</v>
      </c>
      <c r="AW49" s="244">
        <v>220418</v>
      </c>
      <c r="AX49" s="244">
        <v>386842</v>
      </c>
      <c r="AY49" s="244">
        <v>82951</v>
      </c>
      <c r="AZ49" s="244">
        <v>6759</v>
      </c>
      <c r="BA49" s="244">
        <v>10112</v>
      </c>
      <c r="BB49" s="244">
        <v>1598</v>
      </c>
      <c r="BC49" s="244">
        <v>88962</v>
      </c>
      <c r="BD49" s="244">
        <v>9093</v>
      </c>
      <c r="BE49" s="244">
        <v>225534</v>
      </c>
      <c r="BF49" s="244">
        <v>67080</v>
      </c>
      <c r="BG49" s="244">
        <v>2664</v>
      </c>
      <c r="BH49" s="244">
        <v>84040</v>
      </c>
      <c r="BI49" s="244">
        <v>0</v>
      </c>
      <c r="BJ49" s="244">
        <v>8458</v>
      </c>
      <c r="BK49" s="244">
        <v>14879</v>
      </c>
      <c r="BL49" s="244">
        <v>103552</v>
      </c>
      <c r="BM49" s="244">
        <v>0</v>
      </c>
      <c r="BN49" s="244">
        <v>270</v>
      </c>
      <c r="BO49" s="244">
        <v>12076</v>
      </c>
      <c r="BP49" s="244">
        <v>0</v>
      </c>
      <c r="BQ49" s="244">
        <v>1149</v>
      </c>
      <c r="BR49" s="244">
        <v>1140</v>
      </c>
      <c r="BS49" s="244">
        <v>0</v>
      </c>
      <c r="BT49" s="244">
        <v>0</v>
      </c>
      <c r="BU49" s="244">
        <v>0</v>
      </c>
      <c r="BV49" s="244">
        <v>0</v>
      </c>
      <c r="BW49" s="244">
        <v>351</v>
      </c>
      <c r="BX49" s="244">
        <v>2914</v>
      </c>
      <c r="BY49" s="244">
        <v>0</v>
      </c>
      <c r="BZ49" s="244">
        <v>1177</v>
      </c>
      <c r="CA49" s="244">
        <v>329</v>
      </c>
      <c r="CB49" s="244">
        <v>891</v>
      </c>
      <c r="CC49" s="244">
        <v>897</v>
      </c>
      <c r="CD49" s="244">
        <v>5969</v>
      </c>
      <c r="CE49" s="244">
        <v>629</v>
      </c>
      <c r="CF49" s="244">
        <v>511</v>
      </c>
      <c r="CG49" s="244">
        <v>0</v>
      </c>
      <c r="CH49" s="244">
        <v>327</v>
      </c>
      <c r="CI49" s="244">
        <v>3788</v>
      </c>
      <c r="CJ49" s="244">
        <v>0</v>
      </c>
      <c r="CK49" s="244">
        <v>0</v>
      </c>
      <c r="CL49" s="244">
        <v>0</v>
      </c>
      <c r="CM49" s="244">
        <v>0</v>
      </c>
      <c r="CN49" s="244">
        <v>0</v>
      </c>
      <c r="CO49" s="244">
        <v>0</v>
      </c>
      <c r="CP49" s="244">
        <v>7478</v>
      </c>
      <c r="CQ49" s="244">
        <v>0</v>
      </c>
      <c r="CR49" s="244">
        <v>7512504</v>
      </c>
      <c r="CS49" s="244">
        <v>1600</v>
      </c>
      <c r="CT49" s="244">
        <v>0</v>
      </c>
      <c r="CU49" s="244">
        <v>0</v>
      </c>
      <c r="CV49" s="244">
        <v>0</v>
      </c>
      <c r="CW49" s="244">
        <v>215</v>
      </c>
      <c r="CX49" s="244">
        <v>3307</v>
      </c>
      <c r="CY49" s="244">
        <v>0</v>
      </c>
      <c r="CZ49" s="244">
        <v>0</v>
      </c>
      <c r="DA49" s="245">
        <v>34337770</v>
      </c>
      <c r="DB49" s="243">
        <v>0</v>
      </c>
      <c r="DC49" s="244">
        <v>70659</v>
      </c>
      <c r="DD49" s="244">
        <v>0</v>
      </c>
      <c r="DE49" s="244">
        <v>821678</v>
      </c>
      <c r="DF49" s="244">
        <v>65053620</v>
      </c>
      <c r="DG49" s="244">
        <v>374287</v>
      </c>
      <c r="DH49" s="245">
        <v>66320244</v>
      </c>
      <c r="DI49" s="245">
        <v>100658014</v>
      </c>
      <c r="DJ49" s="245">
        <v>171337082</v>
      </c>
      <c r="DK49" s="245">
        <v>237657326</v>
      </c>
      <c r="DL49" s="245">
        <v>271995096</v>
      </c>
      <c r="DM49" s="245">
        <v>-88731476</v>
      </c>
      <c r="DN49" s="244">
        <v>148925850</v>
      </c>
      <c r="DO49" s="245">
        <v>183263620</v>
      </c>
      <c r="DQ49" s="359">
        <v>0.88151427000000004</v>
      </c>
      <c r="DR49" s="359">
        <v>0.11848572999999996</v>
      </c>
      <c r="DS49" s="359">
        <v>2.7524635765354339E-5</v>
      </c>
      <c r="DT49" s="359">
        <v>0</v>
      </c>
    </row>
    <row r="50" spans="1:124" ht="15" customHeight="1" x14ac:dyDescent="0.15">
      <c r="A50" s="246" t="s">
        <v>372</v>
      </c>
      <c r="B50" s="247" t="s">
        <v>647</v>
      </c>
      <c r="C50" s="243">
        <v>580</v>
      </c>
      <c r="D50" s="244">
        <v>0</v>
      </c>
      <c r="E50" s="244">
        <v>45926</v>
      </c>
      <c r="F50" s="244">
        <v>1868</v>
      </c>
      <c r="G50" s="244">
        <v>238</v>
      </c>
      <c r="H50" s="244">
        <v>0</v>
      </c>
      <c r="I50" s="244">
        <v>0</v>
      </c>
      <c r="J50" s="244">
        <v>0</v>
      </c>
      <c r="K50" s="244">
        <v>0</v>
      </c>
      <c r="L50" s="244">
        <v>0</v>
      </c>
      <c r="M50" s="244">
        <v>0</v>
      </c>
      <c r="N50" s="244">
        <v>0</v>
      </c>
      <c r="O50" s="244">
        <v>0</v>
      </c>
      <c r="P50" s="244">
        <v>0</v>
      </c>
      <c r="Q50" s="244">
        <v>0</v>
      </c>
      <c r="R50" s="244">
        <v>0</v>
      </c>
      <c r="S50" s="244">
        <v>0</v>
      </c>
      <c r="T50" s="244">
        <v>0</v>
      </c>
      <c r="U50" s="244">
        <v>0</v>
      </c>
      <c r="V50" s="244">
        <v>0</v>
      </c>
      <c r="W50" s="244">
        <v>0</v>
      </c>
      <c r="X50" s="244">
        <v>0</v>
      </c>
      <c r="Y50" s="244">
        <v>0</v>
      </c>
      <c r="Z50" s="244">
        <v>0</v>
      </c>
      <c r="AA50" s="244">
        <v>0</v>
      </c>
      <c r="AB50" s="244">
        <v>0</v>
      </c>
      <c r="AC50" s="244">
        <v>0</v>
      </c>
      <c r="AD50" s="244">
        <v>0</v>
      </c>
      <c r="AE50" s="244">
        <v>0</v>
      </c>
      <c r="AF50" s="244">
        <v>0</v>
      </c>
      <c r="AG50" s="244">
        <v>0</v>
      </c>
      <c r="AH50" s="244">
        <v>0</v>
      </c>
      <c r="AI50" s="244">
        <v>0</v>
      </c>
      <c r="AJ50" s="244">
        <v>0</v>
      </c>
      <c r="AK50" s="244">
        <v>0</v>
      </c>
      <c r="AL50" s="244">
        <v>0</v>
      </c>
      <c r="AM50" s="244">
        <v>0</v>
      </c>
      <c r="AN50" s="244">
        <v>0</v>
      </c>
      <c r="AO50" s="244">
        <v>0</v>
      </c>
      <c r="AP50" s="244">
        <v>0</v>
      </c>
      <c r="AQ50" s="244">
        <v>0</v>
      </c>
      <c r="AR50" s="244">
        <v>2611</v>
      </c>
      <c r="AS50" s="244">
        <v>536</v>
      </c>
      <c r="AT50" s="244">
        <v>232109</v>
      </c>
      <c r="AU50" s="244">
        <v>760762</v>
      </c>
      <c r="AV50" s="244">
        <v>4728386</v>
      </c>
      <c r="AW50" s="244">
        <v>232</v>
      </c>
      <c r="AX50" s="244">
        <v>0</v>
      </c>
      <c r="AY50" s="244">
        <v>37521</v>
      </c>
      <c r="AZ50" s="244">
        <v>0</v>
      </c>
      <c r="BA50" s="244">
        <v>2195</v>
      </c>
      <c r="BB50" s="244">
        <v>0</v>
      </c>
      <c r="BC50" s="244">
        <v>18515</v>
      </c>
      <c r="BD50" s="244">
        <v>19817</v>
      </c>
      <c r="BE50" s="244">
        <v>110140</v>
      </c>
      <c r="BF50" s="244">
        <v>43368</v>
      </c>
      <c r="BG50" s="244">
        <v>149</v>
      </c>
      <c r="BH50" s="244">
        <v>9835</v>
      </c>
      <c r="BI50" s="244">
        <v>156</v>
      </c>
      <c r="BJ50" s="244">
        <v>115468</v>
      </c>
      <c r="BK50" s="244">
        <v>0</v>
      </c>
      <c r="BL50" s="244">
        <v>26902</v>
      </c>
      <c r="BM50" s="244">
        <v>0</v>
      </c>
      <c r="BN50" s="244">
        <v>0</v>
      </c>
      <c r="BO50" s="244">
        <v>4695</v>
      </c>
      <c r="BP50" s="244">
        <v>1913</v>
      </c>
      <c r="BQ50" s="244">
        <v>521034</v>
      </c>
      <c r="BR50" s="244">
        <v>129334</v>
      </c>
      <c r="BS50" s="244">
        <v>2124</v>
      </c>
      <c r="BT50" s="244">
        <v>0</v>
      </c>
      <c r="BU50" s="244">
        <v>0</v>
      </c>
      <c r="BV50" s="244">
        <v>0</v>
      </c>
      <c r="BW50" s="244">
        <v>0</v>
      </c>
      <c r="BX50" s="244">
        <v>301</v>
      </c>
      <c r="BY50" s="244">
        <v>0</v>
      </c>
      <c r="BZ50" s="244">
        <v>125</v>
      </c>
      <c r="CA50" s="244">
        <v>123</v>
      </c>
      <c r="CB50" s="244">
        <v>659</v>
      </c>
      <c r="CC50" s="244">
        <v>1042</v>
      </c>
      <c r="CD50" s="244">
        <v>113</v>
      </c>
      <c r="CE50" s="244">
        <v>889</v>
      </c>
      <c r="CF50" s="244">
        <v>2349</v>
      </c>
      <c r="CG50" s="244">
        <v>528</v>
      </c>
      <c r="CH50" s="244">
        <v>33952</v>
      </c>
      <c r="CI50" s="244">
        <v>622534</v>
      </c>
      <c r="CJ50" s="244">
        <v>0</v>
      </c>
      <c r="CK50" s="244">
        <v>0</v>
      </c>
      <c r="CL50" s="244">
        <v>6159211</v>
      </c>
      <c r="CM50" s="244">
        <v>266915</v>
      </c>
      <c r="CN50" s="244">
        <v>227503</v>
      </c>
      <c r="CO50" s="244">
        <v>0</v>
      </c>
      <c r="CP50" s="244">
        <v>166315</v>
      </c>
      <c r="CQ50" s="244">
        <v>0</v>
      </c>
      <c r="CR50" s="244">
        <v>2459277</v>
      </c>
      <c r="CS50" s="244">
        <v>46153</v>
      </c>
      <c r="CT50" s="244">
        <v>2867</v>
      </c>
      <c r="CU50" s="244">
        <v>0</v>
      </c>
      <c r="CV50" s="244">
        <v>454</v>
      </c>
      <c r="CW50" s="244">
        <v>362520</v>
      </c>
      <c r="CX50" s="244">
        <v>34640</v>
      </c>
      <c r="CY50" s="244">
        <v>341498</v>
      </c>
      <c r="CZ50" s="244">
        <v>0</v>
      </c>
      <c r="DA50" s="245">
        <v>17546382</v>
      </c>
      <c r="DB50" s="243">
        <v>20178</v>
      </c>
      <c r="DC50" s="244">
        <v>915407</v>
      </c>
      <c r="DD50" s="244">
        <v>2021</v>
      </c>
      <c r="DE50" s="244">
        <v>1569797</v>
      </c>
      <c r="DF50" s="244">
        <v>31498876</v>
      </c>
      <c r="DG50" s="244">
        <v>194030</v>
      </c>
      <c r="DH50" s="245">
        <v>34200309</v>
      </c>
      <c r="DI50" s="245">
        <v>51746691</v>
      </c>
      <c r="DJ50" s="245">
        <v>78274034</v>
      </c>
      <c r="DK50" s="245">
        <v>112474343</v>
      </c>
      <c r="DL50" s="245">
        <v>130020725</v>
      </c>
      <c r="DM50" s="245">
        <v>-45344135</v>
      </c>
      <c r="DN50" s="244">
        <v>67130208</v>
      </c>
      <c r="DO50" s="245">
        <v>84676590</v>
      </c>
      <c r="DQ50" s="359">
        <v>0.87627120000000003</v>
      </c>
      <c r="DR50" s="359">
        <v>0.12372879999999997</v>
      </c>
      <c r="DS50" s="359">
        <v>3.5658931278472269E-4</v>
      </c>
      <c r="DT50" s="359">
        <v>1.9663159052271617E-6</v>
      </c>
    </row>
    <row r="51" spans="1:124" ht="15" customHeight="1" x14ac:dyDescent="0.15">
      <c r="A51" s="246" t="s">
        <v>373</v>
      </c>
      <c r="B51" s="247" t="s">
        <v>568</v>
      </c>
      <c r="C51" s="243">
        <v>0</v>
      </c>
      <c r="D51" s="244">
        <v>0</v>
      </c>
      <c r="E51" s="244">
        <v>0</v>
      </c>
      <c r="F51" s="244">
        <v>0</v>
      </c>
      <c r="G51" s="244">
        <v>0</v>
      </c>
      <c r="H51" s="244">
        <v>0</v>
      </c>
      <c r="I51" s="244">
        <v>0</v>
      </c>
      <c r="J51" s="244">
        <v>0</v>
      </c>
      <c r="K51" s="244">
        <v>0</v>
      </c>
      <c r="L51" s="244">
        <v>0</v>
      </c>
      <c r="M51" s="244">
        <v>0</v>
      </c>
      <c r="N51" s="244">
        <v>0</v>
      </c>
      <c r="O51" s="244">
        <v>0</v>
      </c>
      <c r="P51" s="244">
        <v>0</v>
      </c>
      <c r="Q51" s="244">
        <v>0</v>
      </c>
      <c r="R51" s="244">
        <v>0</v>
      </c>
      <c r="S51" s="244">
        <v>0</v>
      </c>
      <c r="T51" s="244">
        <v>0</v>
      </c>
      <c r="U51" s="244">
        <v>0</v>
      </c>
      <c r="V51" s="244">
        <v>0</v>
      </c>
      <c r="W51" s="244">
        <v>0</v>
      </c>
      <c r="X51" s="244">
        <v>0</v>
      </c>
      <c r="Y51" s="244">
        <v>0</v>
      </c>
      <c r="Z51" s="244">
        <v>0</v>
      </c>
      <c r="AA51" s="244">
        <v>0</v>
      </c>
      <c r="AB51" s="244">
        <v>0</v>
      </c>
      <c r="AC51" s="244">
        <v>0</v>
      </c>
      <c r="AD51" s="244">
        <v>0</v>
      </c>
      <c r="AE51" s="244">
        <v>0</v>
      </c>
      <c r="AF51" s="244">
        <v>0</v>
      </c>
      <c r="AG51" s="244">
        <v>0</v>
      </c>
      <c r="AH51" s="244">
        <v>0</v>
      </c>
      <c r="AI51" s="244">
        <v>0</v>
      </c>
      <c r="AJ51" s="244">
        <v>0</v>
      </c>
      <c r="AK51" s="244">
        <v>0</v>
      </c>
      <c r="AL51" s="244">
        <v>0</v>
      </c>
      <c r="AM51" s="244">
        <v>0</v>
      </c>
      <c r="AN51" s="244">
        <v>0</v>
      </c>
      <c r="AO51" s="244">
        <v>0</v>
      </c>
      <c r="AP51" s="244">
        <v>0</v>
      </c>
      <c r="AQ51" s="244">
        <v>0</v>
      </c>
      <c r="AR51" s="244">
        <v>0</v>
      </c>
      <c r="AS51" s="244">
        <v>35761</v>
      </c>
      <c r="AT51" s="244">
        <v>52861</v>
      </c>
      <c r="AU51" s="244">
        <v>335583</v>
      </c>
      <c r="AV51" s="244">
        <v>5699333</v>
      </c>
      <c r="AW51" s="244">
        <v>7115510</v>
      </c>
      <c r="AX51" s="244">
        <v>8235671</v>
      </c>
      <c r="AY51" s="244">
        <v>1169990</v>
      </c>
      <c r="AZ51" s="244">
        <v>886675</v>
      </c>
      <c r="BA51" s="244">
        <v>710930</v>
      </c>
      <c r="BB51" s="244">
        <v>1735995</v>
      </c>
      <c r="BC51" s="244">
        <v>7147652</v>
      </c>
      <c r="BD51" s="244">
        <v>2567647</v>
      </c>
      <c r="BE51" s="244">
        <v>1232475</v>
      </c>
      <c r="BF51" s="244">
        <v>0</v>
      </c>
      <c r="BG51" s="244">
        <v>2381</v>
      </c>
      <c r="BH51" s="244">
        <v>2212197</v>
      </c>
      <c r="BI51" s="244">
        <v>0</v>
      </c>
      <c r="BJ51" s="244">
        <v>0</v>
      </c>
      <c r="BK51" s="244">
        <v>0</v>
      </c>
      <c r="BL51" s="244">
        <v>0</v>
      </c>
      <c r="BM51" s="244">
        <v>0</v>
      </c>
      <c r="BN51" s="244">
        <v>0</v>
      </c>
      <c r="BO51" s="244">
        <v>0</v>
      </c>
      <c r="BP51" s="244">
        <v>0</v>
      </c>
      <c r="BQ51" s="244">
        <v>0</v>
      </c>
      <c r="BR51" s="244">
        <v>0</v>
      </c>
      <c r="BS51" s="244">
        <v>0</v>
      </c>
      <c r="BT51" s="244">
        <v>0</v>
      </c>
      <c r="BU51" s="244">
        <v>0</v>
      </c>
      <c r="BV51" s="244">
        <v>0</v>
      </c>
      <c r="BW51" s="244">
        <v>0</v>
      </c>
      <c r="BX51" s="244">
        <v>0</v>
      </c>
      <c r="BY51" s="244">
        <v>0</v>
      </c>
      <c r="BZ51" s="244">
        <v>0</v>
      </c>
      <c r="CA51" s="244">
        <v>0</v>
      </c>
      <c r="CB51" s="244">
        <v>0</v>
      </c>
      <c r="CC51" s="244">
        <v>0</v>
      </c>
      <c r="CD51" s="244">
        <v>8</v>
      </c>
      <c r="CE51" s="244">
        <v>0</v>
      </c>
      <c r="CF51" s="244">
        <v>0</v>
      </c>
      <c r="CG51" s="244">
        <v>0</v>
      </c>
      <c r="CH51" s="244">
        <v>0</v>
      </c>
      <c r="CI51" s="244">
        <v>0</v>
      </c>
      <c r="CJ51" s="244">
        <v>0</v>
      </c>
      <c r="CK51" s="244">
        <v>5184</v>
      </c>
      <c r="CL51" s="244">
        <v>0</v>
      </c>
      <c r="CM51" s="244">
        <v>0</v>
      </c>
      <c r="CN51" s="244">
        <v>0</v>
      </c>
      <c r="CO51" s="244">
        <v>0</v>
      </c>
      <c r="CP51" s="244">
        <v>0</v>
      </c>
      <c r="CQ51" s="244">
        <v>0</v>
      </c>
      <c r="CR51" s="244">
        <v>2074931</v>
      </c>
      <c r="CS51" s="244">
        <v>0</v>
      </c>
      <c r="CT51" s="244">
        <v>0</v>
      </c>
      <c r="CU51" s="244">
        <v>0</v>
      </c>
      <c r="CV51" s="244">
        <v>0</v>
      </c>
      <c r="CW51" s="244">
        <v>0</v>
      </c>
      <c r="CX51" s="244">
        <v>0</v>
      </c>
      <c r="CY51" s="244">
        <v>0</v>
      </c>
      <c r="CZ51" s="244">
        <v>0</v>
      </c>
      <c r="DA51" s="245">
        <v>41220784</v>
      </c>
      <c r="DB51" s="243">
        <v>0</v>
      </c>
      <c r="DC51" s="244">
        <v>15951</v>
      </c>
      <c r="DD51" s="244">
        <v>0</v>
      </c>
      <c r="DE51" s="244">
        <v>0</v>
      </c>
      <c r="DF51" s="244">
        <v>0</v>
      </c>
      <c r="DG51" s="244">
        <v>32971</v>
      </c>
      <c r="DH51" s="245">
        <v>48922</v>
      </c>
      <c r="DI51" s="245">
        <v>41269706</v>
      </c>
      <c r="DJ51" s="245">
        <v>48999827</v>
      </c>
      <c r="DK51" s="245">
        <v>49048749</v>
      </c>
      <c r="DL51" s="245">
        <v>90269533</v>
      </c>
      <c r="DM51" s="245">
        <v>-37038433</v>
      </c>
      <c r="DN51" s="244">
        <v>12010316</v>
      </c>
      <c r="DO51" s="245">
        <v>53231100</v>
      </c>
      <c r="DQ51" s="359">
        <v>0.89747266000000003</v>
      </c>
      <c r="DR51" s="359">
        <v>0.10252733999999997</v>
      </c>
      <c r="DS51" s="359">
        <v>6.2135816398925407E-6</v>
      </c>
      <c r="DT51" s="359">
        <v>0</v>
      </c>
    </row>
    <row r="52" spans="1:124" ht="15" customHeight="1" x14ac:dyDescent="0.15">
      <c r="A52" s="246" t="s">
        <v>374</v>
      </c>
      <c r="B52" s="247" t="s">
        <v>648</v>
      </c>
      <c r="C52" s="243">
        <v>0</v>
      </c>
      <c r="D52" s="244">
        <v>0</v>
      </c>
      <c r="E52" s="244">
        <v>0</v>
      </c>
      <c r="F52" s="244">
        <v>0</v>
      </c>
      <c r="G52" s="244">
        <v>369</v>
      </c>
      <c r="H52" s="244">
        <v>0</v>
      </c>
      <c r="I52" s="244">
        <v>653</v>
      </c>
      <c r="J52" s="244">
        <v>53</v>
      </c>
      <c r="K52" s="244">
        <v>375</v>
      </c>
      <c r="L52" s="244">
        <v>0</v>
      </c>
      <c r="M52" s="244">
        <v>140</v>
      </c>
      <c r="N52" s="244">
        <v>12</v>
      </c>
      <c r="O52" s="244">
        <v>31</v>
      </c>
      <c r="P52" s="244">
        <v>0</v>
      </c>
      <c r="Q52" s="244">
        <v>0</v>
      </c>
      <c r="R52" s="244">
        <v>17</v>
      </c>
      <c r="S52" s="244">
        <v>82</v>
      </c>
      <c r="T52" s="244">
        <v>99</v>
      </c>
      <c r="U52" s="244">
        <v>57</v>
      </c>
      <c r="V52" s="244">
        <v>599</v>
      </c>
      <c r="W52" s="244">
        <v>11717</v>
      </c>
      <c r="X52" s="244">
        <v>0</v>
      </c>
      <c r="Y52" s="244">
        <v>9</v>
      </c>
      <c r="Z52" s="244">
        <v>0</v>
      </c>
      <c r="AA52" s="244">
        <v>0</v>
      </c>
      <c r="AB52" s="244">
        <v>499</v>
      </c>
      <c r="AC52" s="244">
        <v>14</v>
      </c>
      <c r="AD52" s="244">
        <v>0</v>
      </c>
      <c r="AE52" s="244">
        <v>9</v>
      </c>
      <c r="AF52" s="244">
        <v>13</v>
      </c>
      <c r="AG52" s="244">
        <v>0</v>
      </c>
      <c r="AH52" s="244">
        <v>0</v>
      </c>
      <c r="AI52" s="244">
        <v>38</v>
      </c>
      <c r="AJ52" s="244">
        <v>0</v>
      </c>
      <c r="AK52" s="244">
        <v>0</v>
      </c>
      <c r="AL52" s="244">
        <v>0</v>
      </c>
      <c r="AM52" s="244">
        <v>47</v>
      </c>
      <c r="AN52" s="244">
        <v>29</v>
      </c>
      <c r="AO52" s="244">
        <v>0</v>
      </c>
      <c r="AP52" s="244">
        <v>0</v>
      </c>
      <c r="AQ52" s="244">
        <v>1157</v>
      </c>
      <c r="AR52" s="244">
        <v>287</v>
      </c>
      <c r="AS52" s="244">
        <v>271700</v>
      </c>
      <c r="AT52" s="244">
        <v>80977</v>
      </c>
      <c r="AU52" s="244">
        <v>1528599</v>
      </c>
      <c r="AV52" s="244">
        <v>3729476</v>
      </c>
      <c r="AW52" s="244">
        <v>6248868</v>
      </c>
      <c r="AX52" s="244">
        <v>35688211</v>
      </c>
      <c r="AY52" s="244">
        <v>609486</v>
      </c>
      <c r="AZ52" s="244">
        <v>118166</v>
      </c>
      <c r="BA52" s="244">
        <v>330712</v>
      </c>
      <c r="BB52" s="244">
        <v>16780</v>
      </c>
      <c r="BC52" s="244">
        <v>5129978</v>
      </c>
      <c r="BD52" s="244">
        <v>806160</v>
      </c>
      <c r="BE52" s="244">
        <v>1146975</v>
      </c>
      <c r="BF52" s="244">
        <v>22013</v>
      </c>
      <c r="BG52" s="244">
        <v>1293</v>
      </c>
      <c r="BH52" s="244">
        <v>546205</v>
      </c>
      <c r="BI52" s="244">
        <v>0</v>
      </c>
      <c r="BJ52" s="244">
        <v>176910</v>
      </c>
      <c r="BK52" s="244">
        <v>21716</v>
      </c>
      <c r="BL52" s="244">
        <v>29492</v>
      </c>
      <c r="BM52" s="244">
        <v>1331</v>
      </c>
      <c r="BN52" s="244">
        <v>24</v>
      </c>
      <c r="BO52" s="244">
        <v>1006</v>
      </c>
      <c r="BP52" s="244">
        <v>0</v>
      </c>
      <c r="BQ52" s="244">
        <v>3696</v>
      </c>
      <c r="BR52" s="244">
        <v>16408</v>
      </c>
      <c r="BS52" s="244">
        <v>9288</v>
      </c>
      <c r="BT52" s="244">
        <v>0</v>
      </c>
      <c r="BU52" s="244">
        <v>0</v>
      </c>
      <c r="BV52" s="244">
        <v>0</v>
      </c>
      <c r="BW52" s="244">
        <v>224</v>
      </c>
      <c r="BX52" s="244">
        <v>11</v>
      </c>
      <c r="BY52" s="244">
        <v>0</v>
      </c>
      <c r="BZ52" s="244">
        <v>4</v>
      </c>
      <c r="CA52" s="244">
        <v>13</v>
      </c>
      <c r="CB52" s="244">
        <v>0</v>
      </c>
      <c r="CC52" s="244">
        <v>5</v>
      </c>
      <c r="CD52" s="244">
        <v>219</v>
      </c>
      <c r="CE52" s="244">
        <v>369</v>
      </c>
      <c r="CF52" s="244">
        <v>34694</v>
      </c>
      <c r="CG52" s="244">
        <v>79492</v>
      </c>
      <c r="CH52" s="244">
        <v>183188</v>
      </c>
      <c r="CI52" s="244">
        <v>423792</v>
      </c>
      <c r="CJ52" s="244">
        <v>9767</v>
      </c>
      <c r="CK52" s="244">
        <v>410736</v>
      </c>
      <c r="CL52" s="244">
        <v>470</v>
      </c>
      <c r="CM52" s="244">
        <v>2788</v>
      </c>
      <c r="CN52" s="244">
        <v>11</v>
      </c>
      <c r="CO52" s="244">
        <v>0</v>
      </c>
      <c r="CP52" s="244">
        <v>745</v>
      </c>
      <c r="CQ52" s="244">
        <v>3</v>
      </c>
      <c r="CR52" s="244">
        <v>5506963</v>
      </c>
      <c r="CS52" s="244">
        <v>7679</v>
      </c>
      <c r="CT52" s="244">
        <v>61</v>
      </c>
      <c r="CU52" s="244">
        <v>0</v>
      </c>
      <c r="CV52" s="244">
        <v>158</v>
      </c>
      <c r="CW52" s="244">
        <v>1</v>
      </c>
      <c r="CX52" s="244">
        <v>5248</v>
      </c>
      <c r="CY52" s="244">
        <v>497299</v>
      </c>
      <c r="CZ52" s="244">
        <v>0</v>
      </c>
      <c r="DA52" s="245">
        <v>63715716</v>
      </c>
      <c r="DB52" s="243">
        <v>4658</v>
      </c>
      <c r="DC52" s="244">
        <v>1268432</v>
      </c>
      <c r="DD52" s="244">
        <v>0</v>
      </c>
      <c r="DE52" s="244">
        <v>0</v>
      </c>
      <c r="DF52" s="244">
        <v>0</v>
      </c>
      <c r="DG52" s="244">
        <v>114503</v>
      </c>
      <c r="DH52" s="245">
        <v>1387593</v>
      </c>
      <c r="DI52" s="245">
        <v>65103309</v>
      </c>
      <c r="DJ52" s="245">
        <v>159514603</v>
      </c>
      <c r="DK52" s="245">
        <v>160902196</v>
      </c>
      <c r="DL52" s="245">
        <v>224617912</v>
      </c>
      <c r="DM52" s="245">
        <v>-64557112</v>
      </c>
      <c r="DN52" s="244">
        <v>96345084</v>
      </c>
      <c r="DO52" s="245">
        <v>160060800</v>
      </c>
      <c r="DQ52" s="359">
        <v>0.99161029999999994</v>
      </c>
      <c r="DR52" s="359">
        <v>8.3897000000000554E-3</v>
      </c>
      <c r="DS52" s="359">
        <v>4.9410731531892519E-4</v>
      </c>
      <c r="DT52" s="359">
        <v>0</v>
      </c>
    </row>
    <row r="53" spans="1:124" ht="15" customHeight="1" x14ac:dyDescent="0.15">
      <c r="A53" s="246" t="s">
        <v>375</v>
      </c>
      <c r="B53" s="247" t="s">
        <v>649</v>
      </c>
      <c r="C53" s="243">
        <v>0</v>
      </c>
      <c r="D53" s="244">
        <v>11549</v>
      </c>
      <c r="E53" s="244">
        <v>0</v>
      </c>
      <c r="F53" s="244">
        <v>0</v>
      </c>
      <c r="G53" s="244">
        <v>33626</v>
      </c>
      <c r="H53" s="244">
        <v>0</v>
      </c>
      <c r="I53" s="244">
        <v>3393</v>
      </c>
      <c r="J53" s="244">
        <v>0</v>
      </c>
      <c r="K53" s="244">
        <v>0</v>
      </c>
      <c r="L53" s="244">
        <v>0</v>
      </c>
      <c r="M53" s="244">
        <v>0</v>
      </c>
      <c r="N53" s="244">
        <v>0</v>
      </c>
      <c r="O53" s="244">
        <v>0</v>
      </c>
      <c r="P53" s="244">
        <v>0</v>
      </c>
      <c r="Q53" s="244">
        <v>0</v>
      </c>
      <c r="R53" s="244">
        <v>0</v>
      </c>
      <c r="S53" s="244">
        <v>1050</v>
      </c>
      <c r="T53" s="244">
        <v>1517</v>
      </c>
      <c r="U53" s="244">
        <v>0</v>
      </c>
      <c r="V53" s="244">
        <v>0</v>
      </c>
      <c r="W53" s="244">
        <v>0</v>
      </c>
      <c r="X53" s="244">
        <v>0</v>
      </c>
      <c r="Y53" s="244">
        <v>0</v>
      </c>
      <c r="Z53" s="244">
        <v>0</v>
      </c>
      <c r="AA53" s="244">
        <v>0</v>
      </c>
      <c r="AB53" s="244">
        <v>0</v>
      </c>
      <c r="AC53" s="244">
        <v>0</v>
      </c>
      <c r="AD53" s="244">
        <v>0</v>
      </c>
      <c r="AE53" s="244">
        <v>266</v>
      </c>
      <c r="AF53" s="244">
        <v>0</v>
      </c>
      <c r="AG53" s="244">
        <v>0</v>
      </c>
      <c r="AH53" s="244">
        <v>0</v>
      </c>
      <c r="AI53" s="244">
        <v>1120</v>
      </c>
      <c r="AJ53" s="244">
        <v>0</v>
      </c>
      <c r="AK53" s="244">
        <v>0</v>
      </c>
      <c r="AL53" s="244">
        <v>0</v>
      </c>
      <c r="AM53" s="244">
        <v>0</v>
      </c>
      <c r="AN53" s="244">
        <v>0</v>
      </c>
      <c r="AO53" s="244">
        <v>0</v>
      </c>
      <c r="AP53" s="244">
        <v>0</v>
      </c>
      <c r="AQ53" s="244">
        <v>110</v>
      </c>
      <c r="AR53" s="244">
        <v>21830</v>
      </c>
      <c r="AS53" s="244">
        <v>10305</v>
      </c>
      <c r="AT53" s="244">
        <v>1687469</v>
      </c>
      <c r="AU53" s="244">
        <v>2796106</v>
      </c>
      <c r="AV53" s="244">
        <v>642331</v>
      </c>
      <c r="AW53" s="244">
        <v>0</v>
      </c>
      <c r="AX53" s="244">
        <v>186800</v>
      </c>
      <c r="AY53" s="244">
        <v>5495819</v>
      </c>
      <c r="AZ53" s="244">
        <v>77890</v>
      </c>
      <c r="BA53" s="244">
        <v>25056</v>
      </c>
      <c r="BB53" s="244">
        <v>13169</v>
      </c>
      <c r="BC53" s="244">
        <v>464781</v>
      </c>
      <c r="BD53" s="244">
        <v>106068</v>
      </c>
      <c r="BE53" s="244">
        <v>11647856</v>
      </c>
      <c r="BF53" s="244">
        <v>205317</v>
      </c>
      <c r="BG53" s="244">
        <v>19558</v>
      </c>
      <c r="BH53" s="244">
        <v>156725</v>
      </c>
      <c r="BI53" s="244">
        <v>0</v>
      </c>
      <c r="BJ53" s="244">
        <v>732000</v>
      </c>
      <c r="BK53" s="244">
        <v>442049</v>
      </c>
      <c r="BL53" s="244">
        <v>2113377</v>
      </c>
      <c r="BM53" s="244">
        <v>0</v>
      </c>
      <c r="BN53" s="244">
        <v>0</v>
      </c>
      <c r="BO53" s="244">
        <v>0</v>
      </c>
      <c r="BP53" s="244">
        <v>0</v>
      </c>
      <c r="BQ53" s="244">
        <v>63</v>
      </c>
      <c r="BR53" s="244">
        <v>0</v>
      </c>
      <c r="BS53" s="244">
        <v>0</v>
      </c>
      <c r="BT53" s="244">
        <v>0</v>
      </c>
      <c r="BU53" s="244">
        <v>0</v>
      </c>
      <c r="BV53" s="244">
        <v>0</v>
      </c>
      <c r="BW53" s="244">
        <v>1219</v>
      </c>
      <c r="BX53" s="244">
        <v>0</v>
      </c>
      <c r="BY53" s="244">
        <v>910</v>
      </c>
      <c r="BZ53" s="244">
        <v>0</v>
      </c>
      <c r="CA53" s="244">
        <v>0</v>
      </c>
      <c r="CB53" s="244">
        <v>0</v>
      </c>
      <c r="CC53" s="244">
        <v>166</v>
      </c>
      <c r="CD53" s="244">
        <v>0</v>
      </c>
      <c r="CE53" s="244">
        <v>11</v>
      </c>
      <c r="CF53" s="244">
        <v>168</v>
      </c>
      <c r="CG53" s="244">
        <v>0</v>
      </c>
      <c r="CH53" s="244">
        <v>0</v>
      </c>
      <c r="CI53" s="244">
        <v>146</v>
      </c>
      <c r="CJ53" s="244">
        <v>0</v>
      </c>
      <c r="CK53" s="244">
        <v>0</v>
      </c>
      <c r="CL53" s="244">
        <v>0</v>
      </c>
      <c r="CM53" s="244">
        <v>0</v>
      </c>
      <c r="CN53" s="244">
        <v>0</v>
      </c>
      <c r="CO53" s="244">
        <v>0</v>
      </c>
      <c r="CP53" s="244">
        <v>0</v>
      </c>
      <c r="CQ53" s="244">
        <v>0</v>
      </c>
      <c r="CR53" s="244">
        <v>2467568</v>
      </c>
      <c r="CS53" s="244">
        <v>12</v>
      </c>
      <c r="CT53" s="244">
        <v>0</v>
      </c>
      <c r="CU53" s="244">
        <v>0</v>
      </c>
      <c r="CV53" s="244">
        <v>0</v>
      </c>
      <c r="CW53" s="244">
        <v>0</v>
      </c>
      <c r="CX53" s="244">
        <v>792</v>
      </c>
      <c r="CY53" s="244">
        <v>0</v>
      </c>
      <c r="CZ53" s="244">
        <v>3446</v>
      </c>
      <c r="DA53" s="245">
        <v>29371638</v>
      </c>
      <c r="DB53" s="243">
        <v>181</v>
      </c>
      <c r="DC53" s="244">
        <v>81586</v>
      </c>
      <c r="DD53" s="244">
        <v>0</v>
      </c>
      <c r="DE53" s="244">
        <v>1701712</v>
      </c>
      <c r="DF53" s="244">
        <v>17865015</v>
      </c>
      <c r="DG53" s="244">
        <v>20586</v>
      </c>
      <c r="DH53" s="245">
        <v>19669080</v>
      </c>
      <c r="DI53" s="245">
        <v>49040718</v>
      </c>
      <c r="DJ53" s="245">
        <v>31146367</v>
      </c>
      <c r="DK53" s="245">
        <v>50815447</v>
      </c>
      <c r="DL53" s="245">
        <v>80187085</v>
      </c>
      <c r="DM53" s="245">
        <v>-45122015</v>
      </c>
      <c r="DN53" s="244">
        <v>5693432</v>
      </c>
      <c r="DO53" s="245">
        <v>35065070</v>
      </c>
      <c r="DQ53" s="359">
        <v>0.92009286999999995</v>
      </c>
      <c r="DR53" s="359">
        <v>7.9907130000000048E-2</v>
      </c>
      <c r="DS53" s="359">
        <v>3.1781159279811474E-5</v>
      </c>
      <c r="DT53" s="359">
        <v>0</v>
      </c>
    </row>
    <row r="54" spans="1:124" ht="15" customHeight="1" x14ac:dyDescent="0.15">
      <c r="A54" s="246" t="s">
        <v>376</v>
      </c>
      <c r="B54" s="247" t="s">
        <v>650</v>
      </c>
      <c r="C54" s="243">
        <v>0</v>
      </c>
      <c r="D54" s="244">
        <v>0</v>
      </c>
      <c r="E54" s="244">
        <v>0</v>
      </c>
      <c r="F54" s="244">
        <v>0</v>
      </c>
      <c r="G54" s="244">
        <v>0</v>
      </c>
      <c r="H54" s="244">
        <v>0</v>
      </c>
      <c r="I54" s="244">
        <v>0</v>
      </c>
      <c r="J54" s="244">
        <v>0</v>
      </c>
      <c r="K54" s="244">
        <v>0</v>
      </c>
      <c r="L54" s="244">
        <v>0</v>
      </c>
      <c r="M54" s="244">
        <v>0</v>
      </c>
      <c r="N54" s="244">
        <v>0</v>
      </c>
      <c r="O54" s="244">
        <v>0</v>
      </c>
      <c r="P54" s="244">
        <v>0</v>
      </c>
      <c r="Q54" s="244">
        <v>0</v>
      </c>
      <c r="R54" s="244">
        <v>0</v>
      </c>
      <c r="S54" s="244">
        <v>0</v>
      </c>
      <c r="T54" s="244">
        <v>0</v>
      </c>
      <c r="U54" s="244">
        <v>0</v>
      </c>
      <c r="V54" s="244">
        <v>0</v>
      </c>
      <c r="W54" s="244">
        <v>0</v>
      </c>
      <c r="X54" s="244">
        <v>0</v>
      </c>
      <c r="Y54" s="244">
        <v>0</v>
      </c>
      <c r="Z54" s="244">
        <v>0</v>
      </c>
      <c r="AA54" s="244">
        <v>0</v>
      </c>
      <c r="AB54" s="244">
        <v>0</v>
      </c>
      <c r="AC54" s="244">
        <v>0</v>
      </c>
      <c r="AD54" s="244">
        <v>0</v>
      </c>
      <c r="AE54" s="244">
        <v>69</v>
      </c>
      <c r="AF54" s="244">
        <v>0</v>
      </c>
      <c r="AG54" s="244">
        <v>0</v>
      </c>
      <c r="AH54" s="244">
        <v>0</v>
      </c>
      <c r="AI54" s="244">
        <v>0</v>
      </c>
      <c r="AJ54" s="244">
        <v>0</v>
      </c>
      <c r="AK54" s="244">
        <v>0</v>
      </c>
      <c r="AL54" s="244">
        <v>0</v>
      </c>
      <c r="AM54" s="244">
        <v>0</v>
      </c>
      <c r="AN54" s="244">
        <v>0</v>
      </c>
      <c r="AO54" s="244">
        <v>0</v>
      </c>
      <c r="AP54" s="244">
        <v>0</v>
      </c>
      <c r="AQ54" s="244">
        <v>0</v>
      </c>
      <c r="AR54" s="244">
        <v>0</v>
      </c>
      <c r="AS54" s="244">
        <v>0</v>
      </c>
      <c r="AT54" s="244">
        <v>0</v>
      </c>
      <c r="AU54" s="244">
        <v>0</v>
      </c>
      <c r="AV54" s="244">
        <v>0</v>
      </c>
      <c r="AW54" s="244">
        <v>0</v>
      </c>
      <c r="AX54" s="244">
        <v>0</v>
      </c>
      <c r="AY54" s="244">
        <v>0</v>
      </c>
      <c r="AZ54" s="244">
        <v>393809</v>
      </c>
      <c r="BA54" s="244">
        <v>0</v>
      </c>
      <c r="BB54" s="244">
        <v>30</v>
      </c>
      <c r="BC54" s="244">
        <v>0</v>
      </c>
      <c r="BD54" s="244">
        <v>0</v>
      </c>
      <c r="BE54" s="244">
        <v>0</v>
      </c>
      <c r="BF54" s="244">
        <v>5948</v>
      </c>
      <c r="BG54" s="244">
        <v>6789</v>
      </c>
      <c r="BH54" s="244">
        <v>115</v>
      </c>
      <c r="BI54" s="244">
        <v>0</v>
      </c>
      <c r="BJ54" s="244">
        <v>1431376</v>
      </c>
      <c r="BK54" s="244">
        <v>0</v>
      </c>
      <c r="BL54" s="244">
        <v>0</v>
      </c>
      <c r="BM54" s="244">
        <v>0</v>
      </c>
      <c r="BN54" s="244">
        <v>0</v>
      </c>
      <c r="BO54" s="244">
        <v>0</v>
      </c>
      <c r="BP54" s="244">
        <v>0</v>
      </c>
      <c r="BQ54" s="244">
        <v>0</v>
      </c>
      <c r="BR54" s="244">
        <v>0</v>
      </c>
      <c r="BS54" s="244">
        <v>0</v>
      </c>
      <c r="BT54" s="244">
        <v>0</v>
      </c>
      <c r="BU54" s="244">
        <v>0</v>
      </c>
      <c r="BV54" s="244">
        <v>0</v>
      </c>
      <c r="BW54" s="244">
        <v>0</v>
      </c>
      <c r="BX54" s="244">
        <v>9934</v>
      </c>
      <c r="BY54" s="244">
        <v>0</v>
      </c>
      <c r="BZ54" s="244">
        <v>0</v>
      </c>
      <c r="CA54" s="244">
        <v>0</v>
      </c>
      <c r="CB54" s="244">
        <v>0</v>
      </c>
      <c r="CC54" s="244">
        <v>0</v>
      </c>
      <c r="CD54" s="244">
        <v>760</v>
      </c>
      <c r="CE54" s="244">
        <v>0</v>
      </c>
      <c r="CF54" s="244">
        <v>0</v>
      </c>
      <c r="CG54" s="244">
        <v>0</v>
      </c>
      <c r="CH54" s="244">
        <v>14733</v>
      </c>
      <c r="CI54" s="244">
        <v>181599</v>
      </c>
      <c r="CJ54" s="244">
        <v>0</v>
      </c>
      <c r="CK54" s="244">
        <v>0</v>
      </c>
      <c r="CL54" s="244">
        <v>0</v>
      </c>
      <c r="CM54" s="244">
        <v>0</v>
      </c>
      <c r="CN54" s="244">
        <v>0</v>
      </c>
      <c r="CO54" s="244">
        <v>0</v>
      </c>
      <c r="CP54" s="244">
        <v>8770</v>
      </c>
      <c r="CQ54" s="244">
        <v>0</v>
      </c>
      <c r="CR54" s="244">
        <v>876626</v>
      </c>
      <c r="CS54" s="244">
        <v>6058</v>
      </c>
      <c r="CT54" s="244">
        <v>0</v>
      </c>
      <c r="CU54" s="244">
        <v>0</v>
      </c>
      <c r="CV54" s="244">
        <v>0</v>
      </c>
      <c r="CW54" s="244">
        <v>20017</v>
      </c>
      <c r="CX54" s="244">
        <v>928</v>
      </c>
      <c r="CY54" s="244">
        <v>0</v>
      </c>
      <c r="CZ54" s="244">
        <v>0</v>
      </c>
      <c r="DA54" s="245">
        <v>2957561</v>
      </c>
      <c r="DB54" s="243">
        <v>486872</v>
      </c>
      <c r="DC54" s="244">
        <v>22151409</v>
      </c>
      <c r="DD54" s="244">
        <v>0</v>
      </c>
      <c r="DE54" s="244">
        <v>78634</v>
      </c>
      <c r="DF54" s="244">
        <v>3966511</v>
      </c>
      <c r="DG54" s="244">
        <v>105066</v>
      </c>
      <c r="DH54" s="245">
        <v>26788492</v>
      </c>
      <c r="DI54" s="245">
        <v>29746053</v>
      </c>
      <c r="DJ54" s="245">
        <v>5065982</v>
      </c>
      <c r="DK54" s="245">
        <v>31854474</v>
      </c>
      <c r="DL54" s="245">
        <v>34812035</v>
      </c>
      <c r="DM54" s="245">
        <v>-29733285</v>
      </c>
      <c r="DN54" s="244">
        <v>2121189</v>
      </c>
      <c r="DO54" s="245">
        <v>5078750</v>
      </c>
      <c r="DQ54" s="359">
        <v>0.99957077000000005</v>
      </c>
      <c r="DR54" s="359">
        <v>4.2922999999994715E-4</v>
      </c>
      <c r="DS54" s="359">
        <v>8.6289002733465226E-3</v>
      </c>
      <c r="DT54" s="359">
        <v>0</v>
      </c>
    </row>
    <row r="55" spans="1:124" ht="15" customHeight="1" x14ac:dyDescent="0.15">
      <c r="A55" s="246" t="s">
        <v>377</v>
      </c>
      <c r="B55" s="247" t="s">
        <v>651</v>
      </c>
      <c r="C55" s="243">
        <v>0</v>
      </c>
      <c r="D55" s="244">
        <v>0</v>
      </c>
      <c r="E55" s="244">
        <v>0</v>
      </c>
      <c r="F55" s="244">
        <v>0</v>
      </c>
      <c r="G55" s="244">
        <v>0</v>
      </c>
      <c r="H55" s="244">
        <v>0</v>
      </c>
      <c r="I55" s="244">
        <v>0</v>
      </c>
      <c r="J55" s="244">
        <v>0</v>
      </c>
      <c r="K55" s="244">
        <v>0</v>
      </c>
      <c r="L55" s="244">
        <v>0</v>
      </c>
      <c r="M55" s="244">
        <v>0</v>
      </c>
      <c r="N55" s="244">
        <v>0</v>
      </c>
      <c r="O55" s="244">
        <v>0</v>
      </c>
      <c r="P55" s="244">
        <v>0</v>
      </c>
      <c r="Q55" s="244">
        <v>0</v>
      </c>
      <c r="R55" s="244">
        <v>0</v>
      </c>
      <c r="S55" s="244">
        <v>0</v>
      </c>
      <c r="T55" s="244">
        <v>0</v>
      </c>
      <c r="U55" s="244">
        <v>0</v>
      </c>
      <c r="V55" s="244">
        <v>0</v>
      </c>
      <c r="W55" s="244">
        <v>0</v>
      </c>
      <c r="X55" s="244">
        <v>0</v>
      </c>
      <c r="Y55" s="244">
        <v>0</v>
      </c>
      <c r="Z55" s="244">
        <v>0</v>
      </c>
      <c r="AA55" s="244">
        <v>0</v>
      </c>
      <c r="AB55" s="244">
        <v>0</v>
      </c>
      <c r="AC55" s="244">
        <v>0</v>
      </c>
      <c r="AD55" s="244">
        <v>0</v>
      </c>
      <c r="AE55" s="244">
        <v>0</v>
      </c>
      <c r="AF55" s="244">
        <v>0</v>
      </c>
      <c r="AG55" s="244">
        <v>0</v>
      </c>
      <c r="AH55" s="244">
        <v>0</v>
      </c>
      <c r="AI55" s="244">
        <v>0</v>
      </c>
      <c r="AJ55" s="244">
        <v>0</v>
      </c>
      <c r="AK55" s="244">
        <v>0</v>
      </c>
      <c r="AL55" s="244">
        <v>0</v>
      </c>
      <c r="AM55" s="244">
        <v>0</v>
      </c>
      <c r="AN55" s="244">
        <v>0</v>
      </c>
      <c r="AO55" s="244">
        <v>0</v>
      </c>
      <c r="AP55" s="244">
        <v>0</v>
      </c>
      <c r="AQ55" s="244">
        <v>0</v>
      </c>
      <c r="AR55" s="244">
        <v>0</v>
      </c>
      <c r="AS55" s="244">
        <v>0</v>
      </c>
      <c r="AT55" s="244">
        <v>262994</v>
      </c>
      <c r="AU55" s="244">
        <v>613392</v>
      </c>
      <c r="AV55" s="244">
        <v>260313</v>
      </c>
      <c r="AW55" s="244">
        <v>286</v>
      </c>
      <c r="AX55" s="244">
        <v>0</v>
      </c>
      <c r="AY55" s="244">
        <v>95445</v>
      </c>
      <c r="AZ55" s="244">
        <v>0</v>
      </c>
      <c r="BA55" s="244">
        <v>79274</v>
      </c>
      <c r="BB55" s="244">
        <v>0</v>
      </c>
      <c r="BC55" s="244">
        <v>13876</v>
      </c>
      <c r="BD55" s="244">
        <v>1480</v>
      </c>
      <c r="BE55" s="244">
        <v>8077</v>
      </c>
      <c r="BF55" s="244">
        <v>91441</v>
      </c>
      <c r="BG55" s="244">
        <v>883</v>
      </c>
      <c r="BH55" s="244">
        <v>0</v>
      </c>
      <c r="BI55" s="244">
        <v>0</v>
      </c>
      <c r="BJ55" s="244">
        <v>38387</v>
      </c>
      <c r="BK55" s="244">
        <v>5196</v>
      </c>
      <c r="BL55" s="244">
        <v>388073</v>
      </c>
      <c r="BM55" s="244">
        <v>0</v>
      </c>
      <c r="BN55" s="244">
        <v>0</v>
      </c>
      <c r="BO55" s="244">
        <v>0</v>
      </c>
      <c r="BP55" s="244">
        <v>0</v>
      </c>
      <c r="BQ55" s="244">
        <v>0</v>
      </c>
      <c r="BR55" s="244">
        <v>0</v>
      </c>
      <c r="BS55" s="244">
        <v>0</v>
      </c>
      <c r="BT55" s="244">
        <v>0</v>
      </c>
      <c r="BU55" s="244">
        <v>0</v>
      </c>
      <c r="BV55" s="244">
        <v>0</v>
      </c>
      <c r="BW55" s="244">
        <v>337</v>
      </c>
      <c r="BX55" s="244">
        <v>0</v>
      </c>
      <c r="BY55" s="244">
        <v>0</v>
      </c>
      <c r="BZ55" s="244">
        <v>0</v>
      </c>
      <c r="CA55" s="244">
        <v>0</v>
      </c>
      <c r="CB55" s="244">
        <v>0</v>
      </c>
      <c r="CC55" s="244">
        <v>0</v>
      </c>
      <c r="CD55" s="244">
        <v>0</v>
      </c>
      <c r="CE55" s="244">
        <v>0</v>
      </c>
      <c r="CF55" s="244">
        <v>0</v>
      </c>
      <c r="CG55" s="244">
        <v>0</v>
      </c>
      <c r="CH55" s="244">
        <v>499</v>
      </c>
      <c r="CI55" s="244">
        <v>163477</v>
      </c>
      <c r="CJ55" s="244">
        <v>0</v>
      </c>
      <c r="CK55" s="244">
        <v>0</v>
      </c>
      <c r="CL55" s="244">
        <v>27590</v>
      </c>
      <c r="CM55" s="244">
        <v>0</v>
      </c>
      <c r="CN55" s="244">
        <v>0</v>
      </c>
      <c r="CO55" s="244">
        <v>0</v>
      </c>
      <c r="CP55" s="244">
        <v>0</v>
      </c>
      <c r="CQ55" s="244">
        <v>0</v>
      </c>
      <c r="CR55" s="244">
        <v>333725</v>
      </c>
      <c r="CS55" s="244">
        <v>11490</v>
      </c>
      <c r="CT55" s="244">
        <v>0</v>
      </c>
      <c r="CU55" s="244">
        <v>0</v>
      </c>
      <c r="CV55" s="244">
        <v>0</v>
      </c>
      <c r="CW55" s="244">
        <v>0</v>
      </c>
      <c r="CX55" s="244">
        <v>0</v>
      </c>
      <c r="CY55" s="244">
        <v>0</v>
      </c>
      <c r="CZ55" s="244">
        <v>0</v>
      </c>
      <c r="DA55" s="245">
        <v>2396235</v>
      </c>
      <c r="DB55" s="243">
        <v>43</v>
      </c>
      <c r="DC55" s="244">
        <v>742</v>
      </c>
      <c r="DD55" s="244">
        <v>0</v>
      </c>
      <c r="DE55" s="244">
        <v>1337744</v>
      </c>
      <c r="DF55" s="244">
        <v>7383913</v>
      </c>
      <c r="DG55" s="244">
        <v>361</v>
      </c>
      <c r="DH55" s="245">
        <v>8722803</v>
      </c>
      <c r="DI55" s="245">
        <v>11119038</v>
      </c>
      <c r="DJ55" s="245">
        <v>3138868</v>
      </c>
      <c r="DK55" s="245">
        <v>11861671</v>
      </c>
      <c r="DL55" s="245">
        <v>14257906</v>
      </c>
      <c r="DM55" s="245">
        <v>-11051346</v>
      </c>
      <c r="DN55" s="244">
        <v>810325</v>
      </c>
      <c r="DO55" s="245">
        <v>3206560</v>
      </c>
      <c r="DQ55" s="359">
        <v>0.99391205999999999</v>
      </c>
      <c r="DR55" s="359">
        <v>6.0879400000000139E-3</v>
      </c>
      <c r="DS55" s="359">
        <v>2.8904003365307914E-7</v>
      </c>
      <c r="DT55" s="359">
        <v>0</v>
      </c>
    </row>
    <row r="56" spans="1:124" ht="15" customHeight="1" x14ac:dyDescent="0.15">
      <c r="A56" s="246" t="s">
        <v>378</v>
      </c>
      <c r="B56" s="247" t="s">
        <v>652</v>
      </c>
      <c r="C56" s="243">
        <v>726</v>
      </c>
      <c r="D56" s="244">
        <v>9885</v>
      </c>
      <c r="E56" s="244">
        <v>112</v>
      </c>
      <c r="F56" s="244">
        <v>0</v>
      </c>
      <c r="G56" s="244">
        <v>41096</v>
      </c>
      <c r="H56" s="244">
        <v>0</v>
      </c>
      <c r="I56" s="244">
        <v>5539</v>
      </c>
      <c r="J56" s="244">
        <v>0</v>
      </c>
      <c r="K56" s="244">
        <v>0</v>
      </c>
      <c r="L56" s="244">
        <v>0</v>
      </c>
      <c r="M56" s="244">
        <v>0</v>
      </c>
      <c r="N56" s="244">
        <v>0</v>
      </c>
      <c r="O56" s="244">
        <v>0</v>
      </c>
      <c r="P56" s="244">
        <v>0</v>
      </c>
      <c r="Q56" s="244">
        <v>0</v>
      </c>
      <c r="R56" s="244">
        <v>0</v>
      </c>
      <c r="S56" s="244">
        <v>16</v>
      </c>
      <c r="T56" s="244">
        <v>5755</v>
      </c>
      <c r="U56" s="244">
        <v>0</v>
      </c>
      <c r="V56" s="244">
        <v>0</v>
      </c>
      <c r="W56" s="244">
        <v>259</v>
      </c>
      <c r="X56" s="244">
        <v>0</v>
      </c>
      <c r="Y56" s="244">
        <v>0</v>
      </c>
      <c r="Z56" s="244">
        <v>0</v>
      </c>
      <c r="AA56" s="244">
        <v>0</v>
      </c>
      <c r="AB56" s="244">
        <v>182</v>
      </c>
      <c r="AC56" s="244">
        <v>0</v>
      </c>
      <c r="AD56" s="244">
        <v>0</v>
      </c>
      <c r="AE56" s="244">
        <v>1056</v>
      </c>
      <c r="AF56" s="244">
        <v>0</v>
      </c>
      <c r="AG56" s="244">
        <v>0</v>
      </c>
      <c r="AH56" s="244">
        <v>0</v>
      </c>
      <c r="AI56" s="244">
        <v>0</v>
      </c>
      <c r="AJ56" s="244">
        <v>3113</v>
      </c>
      <c r="AK56" s="244">
        <v>0</v>
      </c>
      <c r="AL56" s="244">
        <v>0</v>
      </c>
      <c r="AM56" s="244">
        <v>0</v>
      </c>
      <c r="AN56" s="244">
        <v>0</v>
      </c>
      <c r="AO56" s="244">
        <v>0</v>
      </c>
      <c r="AP56" s="244">
        <v>0</v>
      </c>
      <c r="AQ56" s="244">
        <v>3</v>
      </c>
      <c r="AR56" s="244">
        <v>186</v>
      </c>
      <c r="AS56" s="244">
        <v>25126</v>
      </c>
      <c r="AT56" s="244">
        <v>51616</v>
      </c>
      <c r="AU56" s="244">
        <v>335503</v>
      </c>
      <c r="AV56" s="244">
        <v>344117</v>
      </c>
      <c r="AW56" s="244">
        <v>1403005</v>
      </c>
      <c r="AX56" s="244">
        <v>2018896</v>
      </c>
      <c r="AY56" s="244">
        <v>264149</v>
      </c>
      <c r="AZ56" s="244">
        <v>54258</v>
      </c>
      <c r="BA56" s="244">
        <v>14425</v>
      </c>
      <c r="BB56" s="244">
        <v>121004</v>
      </c>
      <c r="BC56" s="244">
        <v>448538</v>
      </c>
      <c r="BD56" s="244">
        <v>19529</v>
      </c>
      <c r="BE56" s="244">
        <v>7290831</v>
      </c>
      <c r="BF56" s="244">
        <v>18495</v>
      </c>
      <c r="BG56" s="244">
        <v>6207</v>
      </c>
      <c r="BH56" s="244">
        <v>598096</v>
      </c>
      <c r="BI56" s="244">
        <v>0</v>
      </c>
      <c r="BJ56" s="244">
        <v>1611661</v>
      </c>
      <c r="BK56" s="244">
        <v>459811</v>
      </c>
      <c r="BL56" s="244">
        <v>1198644</v>
      </c>
      <c r="BM56" s="244">
        <v>898</v>
      </c>
      <c r="BN56" s="244">
        <v>0</v>
      </c>
      <c r="BO56" s="244">
        <v>8990</v>
      </c>
      <c r="BP56" s="244">
        <v>0</v>
      </c>
      <c r="BQ56" s="244">
        <v>73873</v>
      </c>
      <c r="BR56" s="244">
        <v>76222</v>
      </c>
      <c r="BS56" s="244">
        <v>462</v>
      </c>
      <c r="BT56" s="244">
        <v>4411</v>
      </c>
      <c r="BU56" s="244">
        <v>1647</v>
      </c>
      <c r="BV56" s="244">
        <v>0</v>
      </c>
      <c r="BW56" s="244">
        <v>6324</v>
      </c>
      <c r="BX56" s="244">
        <v>5083</v>
      </c>
      <c r="BY56" s="244">
        <v>16439</v>
      </c>
      <c r="BZ56" s="244">
        <v>1560</v>
      </c>
      <c r="CA56" s="244">
        <v>280</v>
      </c>
      <c r="CB56" s="244">
        <v>690</v>
      </c>
      <c r="CC56" s="244">
        <v>258</v>
      </c>
      <c r="CD56" s="244">
        <v>11033</v>
      </c>
      <c r="CE56" s="244">
        <v>0</v>
      </c>
      <c r="CF56" s="244">
        <v>0</v>
      </c>
      <c r="CG56" s="244">
        <v>18221</v>
      </c>
      <c r="CH56" s="244">
        <v>17173</v>
      </c>
      <c r="CI56" s="244">
        <v>89926</v>
      </c>
      <c r="CJ56" s="244">
        <v>166552</v>
      </c>
      <c r="CK56" s="244">
        <v>47750</v>
      </c>
      <c r="CL56" s="244">
        <v>19510</v>
      </c>
      <c r="CM56" s="244">
        <v>313</v>
      </c>
      <c r="CN56" s="244">
        <v>756</v>
      </c>
      <c r="CO56" s="244">
        <v>0</v>
      </c>
      <c r="CP56" s="244">
        <v>2288</v>
      </c>
      <c r="CQ56" s="244">
        <v>0</v>
      </c>
      <c r="CR56" s="244">
        <v>839938</v>
      </c>
      <c r="CS56" s="244">
        <v>20000</v>
      </c>
      <c r="CT56" s="244">
        <v>7465</v>
      </c>
      <c r="CU56" s="244">
        <v>6108</v>
      </c>
      <c r="CV56" s="244">
        <v>1232</v>
      </c>
      <c r="CW56" s="244">
        <v>24063</v>
      </c>
      <c r="CX56" s="244">
        <v>5107</v>
      </c>
      <c r="CY56" s="244">
        <v>0</v>
      </c>
      <c r="CZ56" s="244">
        <v>51305</v>
      </c>
      <c r="DA56" s="245">
        <v>17877716</v>
      </c>
      <c r="DB56" s="243">
        <v>84393</v>
      </c>
      <c r="DC56" s="244">
        <v>7608159</v>
      </c>
      <c r="DD56" s="244">
        <v>0</v>
      </c>
      <c r="DE56" s="244">
        <v>1544486</v>
      </c>
      <c r="DF56" s="244">
        <v>4189213</v>
      </c>
      <c r="DG56" s="244">
        <v>221421</v>
      </c>
      <c r="DH56" s="245">
        <v>13647672</v>
      </c>
      <c r="DI56" s="245">
        <v>31525388</v>
      </c>
      <c r="DJ56" s="245">
        <v>5609070</v>
      </c>
      <c r="DK56" s="245">
        <v>19256742</v>
      </c>
      <c r="DL56" s="245">
        <v>37134458</v>
      </c>
      <c r="DM56" s="245">
        <v>-31503528</v>
      </c>
      <c r="DN56" s="244">
        <v>-12246786</v>
      </c>
      <c r="DO56" s="245">
        <v>5630930</v>
      </c>
      <c r="DQ56" s="359">
        <v>0.99930658999999999</v>
      </c>
      <c r="DR56" s="359">
        <v>6.9341000000000541E-4</v>
      </c>
      <c r="DS56" s="359">
        <v>2.9636961366549556E-3</v>
      </c>
      <c r="DT56" s="359">
        <v>0</v>
      </c>
    </row>
    <row r="57" spans="1:124" ht="15" customHeight="1" x14ac:dyDescent="0.15">
      <c r="A57" s="246" t="s">
        <v>379</v>
      </c>
      <c r="B57" s="247" t="s">
        <v>573</v>
      </c>
      <c r="C57" s="243">
        <v>242</v>
      </c>
      <c r="D57" s="244">
        <v>0</v>
      </c>
      <c r="E57" s="244">
        <v>491</v>
      </c>
      <c r="F57" s="244">
        <v>4199</v>
      </c>
      <c r="G57" s="244">
        <v>1952</v>
      </c>
      <c r="H57" s="244">
        <v>0</v>
      </c>
      <c r="I57" s="244">
        <v>390</v>
      </c>
      <c r="J57" s="244">
        <v>3459</v>
      </c>
      <c r="K57" s="244">
        <v>1570</v>
      </c>
      <c r="L57" s="244">
        <v>230</v>
      </c>
      <c r="M57" s="244">
        <v>694</v>
      </c>
      <c r="N57" s="244">
        <v>890</v>
      </c>
      <c r="O57" s="244">
        <v>747</v>
      </c>
      <c r="P57" s="244">
        <v>0</v>
      </c>
      <c r="Q57" s="244">
        <v>32</v>
      </c>
      <c r="R57" s="244">
        <v>56</v>
      </c>
      <c r="S57" s="244">
        <v>1010</v>
      </c>
      <c r="T57" s="244">
        <v>98</v>
      </c>
      <c r="U57" s="244">
        <v>84</v>
      </c>
      <c r="V57" s="244">
        <v>49</v>
      </c>
      <c r="W57" s="244">
        <v>3</v>
      </c>
      <c r="X57" s="244">
        <v>17</v>
      </c>
      <c r="Y57" s="244">
        <v>10</v>
      </c>
      <c r="Z57" s="244">
        <v>4</v>
      </c>
      <c r="AA57" s="244">
        <v>9</v>
      </c>
      <c r="AB57" s="244">
        <v>4168</v>
      </c>
      <c r="AC57" s="244">
        <v>16</v>
      </c>
      <c r="AD57" s="244">
        <v>162</v>
      </c>
      <c r="AE57" s="244">
        <v>74</v>
      </c>
      <c r="AF57" s="244">
        <v>3</v>
      </c>
      <c r="AG57" s="244">
        <v>282</v>
      </c>
      <c r="AH57" s="244">
        <v>103</v>
      </c>
      <c r="AI57" s="244">
        <v>1017</v>
      </c>
      <c r="AJ57" s="244">
        <v>55</v>
      </c>
      <c r="AK57" s="244">
        <v>0</v>
      </c>
      <c r="AL57" s="244">
        <v>0</v>
      </c>
      <c r="AM57" s="244">
        <v>26</v>
      </c>
      <c r="AN57" s="244">
        <v>28</v>
      </c>
      <c r="AO57" s="244">
        <v>7</v>
      </c>
      <c r="AP57" s="244">
        <v>0</v>
      </c>
      <c r="AQ57" s="244">
        <v>33</v>
      </c>
      <c r="AR57" s="244">
        <v>6272</v>
      </c>
      <c r="AS57" s="244">
        <v>1515</v>
      </c>
      <c r="AT57" s="244">
        <v>9567</v>
      </c>
      <c r="AU57" s="244">
        <v>24964</v>
      </c>
      <c r="AV57" s="244">
        <v>2820</v>
      </c>
      <c r="AW57" s="244">
        <v>6728</v>
      </c>
      <c r="AX57" s="244">
        <v>6634</v>
      </c>
      <c r="AY57" s="244">
        <v>1899</v>
      </c>
      <c r="AZ57" s="244">
        <v>15</v>
      </c>
      <c r="BA57" s="244">
        <v>296</v>
      </c>
      <c r="BB57" s="244">
        <v>239</v>
      </c>
      <c r="BC57" s="244">
        <v>273845</v>
      </c>
      <c r="BD57" s="244">
        <v>756</v>
      </c>
      <c r="BE57" s="244">
        <v>7583421</v>
      </c>
      <c r="BF57" s="244">
        <v>142417</v>
      </c>
      <c r="BG57" s="244">
        <v>5569</v>
      </c>
      <c r="BH57" s="244">
        <v>1466</v>
      </c>
      <c r="BI57" s="244">
        <v>506</v>
      </c>
      <c r="BJ57" s="244">
        <v>416359</v>
      </c>
      <c r="BK57" s="244">
        <v>63286</v>
      </c>
      <c r="BL57" s="244">
        <v>2107460</v>
      </c>
      <c r="BM57" s="244">
        <v>2179</v>
      </c>
      <c r="BN57" s="244">
        <v>239</v>
      </c>
      <c r="BO57" s="244">
        <v>498</v>
      </c>
      <c r="BP57" s="244">
        <v>1202</v>
      </c>
      <c r="BQ57" s="244">
        <v>104840</v>
      </c>
      <c r="BR57" s="244">
        <v>110518</v>
      </c>
      <c r="BS57" s="244">
        <v>32526</v>
      </c>
      <c r="BT57" s="244">
        <v>14584</v>
      </c>
      <c r="BU57" s="244">
        <v>9921</v>
      </c>
      <c r="BV57" s="244">
        <v>0</v>
      </c>
      <c r="BW57" s="244">
        <v>2005</v>
      </c>
      <c r="BX57" s="244">
        <v>40129</v>
      </c>
      <c r="BY57" s="244">
        <v>0</v>
      </c>
      <c r="BZ57" s="244">
        <v>458</v>
      </c>
      <c r="CA57" s="244">
        <v>301</v>
      </c>
      <c r="CB57" s="244">
        <v>1550</v>
      </c>
      <c r="CC57" s="244">
        <v>306</v>
      </c>
      <c r="CD57" s="244">
        <v>1919</v>
      </c>
      <c r="CE57" s="244">
        <v>0</v>
      </c>
      <c r="CF57" s="244">
        <v>779</v>
      </c>
      <c r="CG57" s="244">
        <v>1964</v>
      </c>
      <c r="CH57" s="244">
        <v>36764</v>
      </c>
      <c r="CI57" s="244">
        <v>301276</v>
      </c>
      <c r="CJ57" s="244">
        <v>7708</v>
      </c>
      <c r="CK57" s="244">
        <v>25787</v>
      </c>
      <c r="CL57" s="244">
        <v>12111</v>
      </c>
      <c r="CM57" s="244">
        <v>6207</v>
      </c>
      <c r="CN57" s="244">
        <v>332</v>
      </c>
      <c r="CO57" s="244">
        <v>3226</v>
      </c>
      <c r="CP57" s="244">
        <v>10401</v>
      </c>
      <c r="CQ57" s="244">
        <v>5955</v>
      </c>
      <c r="CR57" s="244">
        <v>162646</v>
      </c>
      <c r="CS57" s="244">
        <v>123062</v>
      </c>
      <c r="CT57" s="244">
        <v>971</v>
      </c>
      <c r="CU57" s="244">
        <v>24664</v>
      </c>
      <c r="CV57" s="244">
        <v>699</v>
      </c>
      <c r="CW57" s="244">
        <v>26048</v>
      </c>
      <c r="CX57" s="244">
        <v>1707</v>
      </c>
      <c r="CY57" s="244">
        <v>0</v>
      </c>
      <c r="CZ57" s="244">
        <v>0</v>
      </c>
      <c r="DA57" s="245">
        <v>11753726</v>
      </c>
      <c r="DB57" s="243">
        <v>321821</v>
      </c>
      <c r="DC57" s="244">
        <v>24841554</v>
      </c>
      <c r="DD57" s="244">
        <v>0</v>
      </c>
      <c r="DE57" s="244">
        <v>6705348</v>
      </c>
      <c r="DF57" s="244">
        <v>14945558</v>
      </c>
      <c r="DG57" s="244">
        <v>306128</v>
      </c>
      <c r="DH57" s="245">
        <v>47120409</v>
      </c>
      <c r="DI57" s="245">
        <v>58874135</v>
      </c>
      <c r="DJ57" s="245">
        <v>45932258</v>
      </c>
      <c r="DK57" s="245">
        <v>93052667</v>
      </c>
      <c r="DL57" s="245">
        <v>104806393</v>
      </c>
      <c r="DM57" s="245">
        <v>-58316273</v>
      </c>
      <c r="DN57" s="244">
        <v>34736394</v>
      </c>
      <c r="DO57" s="245">
        <v>46490120</v>
      </c>
      <c r="DQ57" s="359">
        <v>0.99052450000000003</v>
      </c>
      <c r="DR57" s="359">
        <v>9.4754999999999701E-3</v>
      </c>
      <c r="DS57" s="359">
        <v>9.6768242643595452E-3</v>
      </c>
      <c r="DT57" s="359">
        <v>0</v>
      </c>
    </row>
    <row r="58" spans="1:124" ht="15" customHeight="1" x14ac:dyDescent="0.15">
      <c r="A58" s="246" t="s">
        <v>380</v>
      </c>
      <c r="B58" s="247" t="s">
        <v>574</v>
      </c>
      <c r="C58" s="243">
        <v>0</v>
      </c>
      <c r="D58" s="244">
        <v>0</v>
      </c>
      <c r="E58" s="244">
        <v>0</v>
      </c>
      <c r="F58" s="244">
        <v>0</v>
      </c>
      <c r="G58" s="244">
        <v>0</v>
      </c>
      <c r="H58" s="244">
        <v>0</v>
      </c>
      <c r="I58" s="244">
        <v>0</v>
      </c>
      <c r="J58" s="244">
        <v>0</v>
      </c>
      <c r="K58" s="244">
        <v>0</v>
      </c>
      <c r="L58" s="244">
        <v>0</v>
      </c>
      <c r="M58" s="244">
        <v>0</v>
      </c>
      <c r="N58" s="244">
        <v>0</v>
      </c>
      <c r="O58" s="244">
        <v>0</v>
      </c>
      <c r="P58" s="244">
        <v>0</v>
      </c>
      <c r="Q58" s="244">
        <v>0</v>
      </c>
      <c r="R58" s="244">
        <v>0</v>
      </c>
      <c r="S58" s="244">
        <v>0</v>
      </c>
      <c r="T58" s="244">
        <v>0</v>
      </c>
      <c r="U58" s="244">
        <v>0</v>
      </c>
      <c r="V58" s="244">
        <v>0</v>
      </c>
      <c r="W58" s="244">
        <v>0</v>
      </c>
      <c r="X58" s="244">
        <v>0</v>
      </c>
      <c r="Y58" s="244">
        <v>0</v>
      </c>
      <c r="Z58" s="244">
        <v>0</v>
      </c>
      <c r="AA58" s="244">
        <v>0</v>
      </c>
      <c r="AB58" s="244">
        <v>0</v>
      </c>
      <c r="AC58" s="244">
        <v>0</v>
      </c>
      <c r="AD58" s="244">
        <v>0</v>
      </c>
      <c r="AE58" s="244">
        <v>0</v>
      </c>
      <c r="AF58" s="244">
        <v>0</v>
      </c>
      <c r="AG58" s="244">
        <v>0</v>
      </c>
      <c r="AH58" s="244">
        <v>0</v>
      </c>
      <c r="AI58" s="244">
        <v>0</v>
      </c>
      <c r="AJ58" s="244">
        <v>0</v>
      </c>
      <c r="AK58" s="244">
        <v>0</v>
      </c>
      <c r="AL58" s="244">
        <v>0</v>
      </c>
      <c r="AM58" s="244">
        <v>0</v>
      </c>
      <c r="AN58" s="244">
        <v>0</v>
      </c>
      <c r="AO58" s="244">
        <v>0</v>
      </c>
      <c r="AP58" s="244">
        <v>0</v>
      </c>
      <c r="AQ58" s="244">
        <v>0</v>
      </c>
      <c r="AR58" s="244">
        <v>0</v>
      </c>
      <c r="AS58" s="244">
        <v>0</v>
      </c>
      <c r="AT58" s="244">
        <v>0</v>
      </c>
      <c r="AU58" s="244">
        <v>2086</v>
      </c>
      <c r="AV58" s="244">
        <v>0</v>
      </c>
      <c r="AW58" s="244">
        <v>0</v>
      </c>
      <c r="AX58" s="244">
        <v>0</v>
      </c>
      <c r="AY58" s="244">
        <v>0</v>
      </c>
      <c r="AZ58" s="244">
        <v>0</v>
      </c>
      <c r="BA58" s="244">
        <v>0</v>
      </c>
      <c r="BB58" s="244">
        <v>0</v>
      </c>
      <c r="BC58" s="244">
        <v>5110</v>
      </c>
      <c r="BD58" s="244">
        <v>576487</v>
      </c>
      <c r="BE58" s="244">
        <v>0</v>
      </c>
      <c r="BF58" s="244">
        <v>0</v>
      </c>
      <c r="BG58" s="244">
        <v>0</v>
      </c>
      <c r="BH58" s="244">
        <v>0</v>
      </c>
      <c r="BI58" s="244">
        <v>0</v>
      </c>
      <c r="BJ58" s="244">
        <v>0</v>
      </c>
      <c r="BK58" s="244">
        <v>0</v>
      </c>
      <c r="BL58" s="244">
        <v>0</v>
      </c>
      <c r="BM58" s="244">
        <v>0</v>
      </c>
      <c r="BN58" s="244">
        <v>0</v>
      </c>
      <c r="BO58" s="244">
        <v>0</v>
      </c>
      <c r="BP58" s="244">
        <v>0</v>
      </c>
      <c r="BQ58" s="244">
        <v>0</v>
      </c>
      <c r="BR58" s="244">
        <v>0</v>
      </c>
      <c r="BS58" s="244">
        <v>0</v>
      </c>
      <c r="BT58" s="244">
        <v>0</v>
      </c>
      <c r="BU58" s="244">
        <v>0</v>
      </c>
      <c r="BV58" s="244">
        <v>0</v>
      </c>
      <c r="BW58" s="244">
        <v>0</v>
      </c>
      <c r="BX58" s="244">
        <v>0</v>
      </c>
      <c r="BY58" s="244">
        <v>0</v>
      </c>
      <c r="BZ58" s="244">
        <v>0</v>
      </c>
      <c r="CA58" s="244">
        <v>0</v>
      </c>
      <c r="CB58" s="244">
        <v>0</v>
      </c>
      <c r="CC58" s="244">
        <v>0</v>
      </c>
      <c r="CD58" s="244">
        <v>0</v>
      </c>
      <c r="CE58" s="244">
        <v>98</v>
      </c>
      <c r="CF58" s="244">
        <v>8920</v>
      </c>
      <c r="CG58" s="244">
        <v>1886</v>
      </c>
      <c r="CH58" s="244">
        <v>46</v>
      </c>
      <c r="CI58" s="244">
        <v>0</v>
      </c>
      <c r="CJ58" s="244">
        <v>0</v>
      </c>
      <c r="CK58" s="244">
        <v>0</v>
      </c>
      <c r="CL58" s="244">
        <v>0</v>
      </c>
      <c r="CM58" s="244">
        <v>0</v>
      </c>
      <c r="CN58" s="244">
        <v>0</v>
      </c>
      <c r="CO58" s="244">
        <v>0</v>
      </c>
      <c r="CP58" s="244">
        <v>313335</v>
      </c>
      <c r="CQ58" s="244">
        <v>0</v>
      </c>
      <c r="CR58" s="244">
        <v>219201</v>
      </c>
      <c r="CS58" s="244">
        <v>0</v>
      </c>
      <c r="CT58" s="244">
        <v>0</v>
      </c>
      <c r="CU58" s="244">
        <v>0</v>
      </c>
      <c r="CV58" s="244">
        <v>0</v>
      </c>
      <c r="CW58" s="244">
        <v>0</v>
      </c>
      <c r="CX58" s="244">
        <v>0</v>
      </c>
      <c r="CY58" s="244">
        <v>0</v>
      </c>
      <c r="CZ58" s="244">
        <v>0</v>
      </c>
      <c r="DA58" s="245">
        <v>1127169</v>
      </c>
      <c r="DB58" s="243">
        <v>0</v>
      </c>
      <c r="DC58" s="244">
        <v>5377408</v>
      </c>
      <c r="DD58" s="244">
        <v>0</v>
      </c>
      <c r="DE58" s="244">
        <v>5367373</v>
      </c>
      <c r="DF58" s="244">
        <v>10628179</v>
      </c>
      <c r="DG58" s="244">
        <v>42723</v>
      </c>
      <c r="DH58" s="245">
        <v>21415683</v>
      </c>
      <c r="DI58" s="245">
        <v>22542852</v>
      </c>
      <c r="DJ58" s="245">
        <v>6787916</v>
      </c>
      <c r="DK58" s="245">
        <v>28203599</v>
      </c>
      <c r="DL58" s="245">
        <v>29330768</v>
      </c>
      <c r="DM58" s="245">
        <v>-19427478</v>
      </c>
      <c r="DN58" s="244">
        <v>8776121</v>
      </c>
      <c r="DO58" s="245">
        <v>9903290</v>
      </c>
      <c r="DQ58" s="359">
        <v>0.86180213999999999</v>
      </c>
      <c r="DR58" s="359">
        <v>0.13819786000000001</v>
      </c>
      <c r="DS58" s="359">
        <v>2.0947253224883246E-3</v>
      </c>
      <c r="DT58" s="359">
        <v>0</v>
      </c>
    </row>
    <row r="59" spans="1:124" ht="15" customHeight="1" x14ac:dyDescent="0.15">
      <c r="A59" s="246" t="s">
        <v>381</v>
      </c>
      <c r="B59" s="247" t="s">
        <v>653</v>
      </c>
      <c r="C59" s="243">
        <v>0</v>
      </c>
      <c r="D59" s="244">
        <v>0</v>
      </c>
      <c r="E59" s="244">
        <v>0</v>
      </c>
      <c r="F59" s="244">
        <v>0</v>
      </c>
      <c r="G59" s="244">
        <v>0</v>
      </c>
      <c r="H59" s="244">
        <v>0</v>
      </c>
      <c r="I59" s="244">
        <v>0</v>
      </c>
      <c r="J59" s="244">
        <v>0</v>
      </c>
      <c r="K59" s="244">
        <v>0</v>
      </c>
      <c r="L59" s="244">
        <v>0</v>
      </c>
      <c r="M59" s="244">
        <v>0</v>
      </c>
      <c r="N59" s="244">
        <v>0</v>
      </c>
      <c r="O59" s="244">
        <v>0</v>
      </c>
      <c r="P59" s="244">
        <v>0</v>
      </c>
      <c r="Q59" s="244">
        <v>0</v>
      </c>
      <c r="R59" s="244">
        <v>0</v>
      </c>
      <c r="S59" s="244">
        <v>0</v>
      </c>
      <c r="T59" s="244">
        <v>0</v>
      </c>
      <c r="U59" s="244">
        <v>0</v>
      </c>
      <c r="V59" s="244">
        <v>0</v>
      </c>
      <c r="W59" s="244">
        <v>0</v>
      </c>
      <c r="X59" s="244">
        <v>0</v>
      </c>
      <c r="Y59" s="244">
        <v>0</v>
      </c>
      <c r="Z59" s="244">
        <v>0</v>
      </c>
      <c r="AA59" s="244">
        <v>0</v>
      </c>
      <c r="AB59" s="244">
        <v>0</v>
      </c>
      <c r="AC59" s="244">
        <v>0</v>
      </c>
      <c r="AD59" s="244">
        <v>0</v>
      </c>
      <c r="AE59" s="244">
        <v>0</v>
      </c>
      <c r="AF59" s="244">
        <v>0</v>
      </c>
      <c r="AG59" s="244">
        <v>0</v>
      </c>
      <c r="AH59" s="244">
        <v>0</v>
      </c>
      <c r="AI59" s="244">
        <v>0</v>
      </c>
      <c r="AJ59" s="244">
        <v>0</v>
      </c>
      <c r="AK59" s="244">
        <v>0</v>
      </c>
      <c r="AL59" s="244">
        <v>0</v>
      </c>
      <c r="AM59" s="244">
        <v>0</v>
      </c>
      <c r="AN59" s="244">
        <v>0</v>
      </c>
      <c r="AO59" s="244">
        <v>0</v>
      </c>
      <c r="AP59" s="244">
        <v>0</v>
      </c>
      <c r="AQ59" s="244">
        <v>0</v>
      </c>
      <c r="AR59" s="244">
        <v>0</v>
      </c>
      <c r="AS59" s="244">
        <v>0</v>
      </c>
      <c r="AT59" s="244">
        <v>0</v>
      </c>
      <c r="AU59" s="244">
        <v>7802</v>
      </c>
      <c r="AV59" s="244">
        <v>0</v>
      </c>
      <c r="AW59" s="244">
        <v>0</v>
      </c>
      <c r="AX59" s="244">
        <v>0</v>
      </c>
      <c r="AY59" s="244">
        <v>0</v>
      </c>
      <c r="AZ59" s="244">
        <v>0</v>
      </c>
      <c r="BA59" s="244">
        <v>0</v>
      </c>
      <c r="BB59" s="244">
        <v>0</v>
      </c>
      <c r="BC59" s="244">
        <v>0</v>
      </c>
      <c r="BD59" s="244">
        <v>0</v>
      </c>
      <c r="BE59" s="244">
        <v>289638855</v>
      </c>
      <c r="BF59" s="244">
        <v>0</v>
      </c>
      <c r="BG59" s="244">
        <v>54795</v>
      </c>
      <c r="BH59" s="244">
        <v>0</v>
      </c>
      <c r="BI59" s="244">
        <v>0</v>
      </c>
      <c r="BJ59" s="244">
        <v>0</v>
      </c>
      <c r="BK59" s="244">
        <v>0</v>
      </c>
      <c r="BL59" s="244">
        <v>0</v>
      </c>
      <c r="BM59" s="244">
        <v>0</v>
      </c>
      <c r="BN59" s="244">
        <v>0</v>
      </c>
      <c r="BO59" s="244">
        <v>0</v>
      </c>
      <c r="BP59" s="244">
        <v>0</v>
      </c>
      <c r="BQ59" s="244">
        <v>0</v>
      </c>
      <c r="BR59" s="244">
        <v>0</v>
      </c>
      <c r="BS59" s="244">
        <v>0</v>
      </c>
      <c r="BT59" s="244">
        <v>0</v>
      </c>
      <c r="BU59" s="244">
        <v>0</v>
      </c>
      <c r="BV59" s="244">
        <v>0</v>
      </c>
      <c r="BW59" s="244">
        <v>0</v>
      </c>
      <c r="BX59" s="244">
        <v>0</v>
      </c>
      <c r="BY59" s="244">
        <v>14969</v>
      </c>
      <c r="BZ59" s="244">
        <v>0</v>
      </c>
      <c r="CA59" s="244">
        <v>0</v>
      </c>
      <c r="CB59" s="244">
        <v>0</v>
      </c>
      <c r="CC59" s="244">
        <v>0</v>
      </c>
      <c r="CD59" s="244">
        <v>0</v>
      </c>
      <c r="CE59" s="244">
        <v>0</v>
      </c>
      <c r="CF59" s="244">
        <v>0</v>
      </c>
      <c r="CG59" s="244">
        <v>0</v>
      </c>
      <c r="CH59" s="244">
        <v>0</v>
      </c>
      <c r="CI59" s="244">
        <v>61525</v>
      </c>
      <c r="CJ59" s="244">
        <v>0</v>
      </c>
      <c r="CK59" s="244">
        <v>0</v>
      </c>
      <c r="CL59" s="244">
        <v>0</v>
      </c>
      <c r="CM59" s="244">
        <v>0</v>
      </c>
      <c r="CN59" s="244">
        <v>0</v>
      </c>
      <c r="CO59" s="244">
        <v>0</v>
      </c>
      <c r="CP59" s="244">
        <v>0</v>
      </c>
      <c r="CQ59" s="244">
        <v>0</v>
      </c>
      <c r="CR59" s="244">
        <v>21321196</v>
      </c>
      <c r="CS59" s="244">
        <v>0</v>
      </c>
      <c r="CT59" s="244">
        <v>0</v>
      </c>
      <c r="CU59" s="244">
        <v>0</v>
      </c>
      <c r="CV59" s="244">
        <v>0</v>
      </c>
      <c r="CW59" s="244">
        <v>0</v>
      </c>
      <c r="CX59" s="244">
        <v>0</v>
      </c>
      <c r="CY59" s="244">
        <v>0</v>
      </c>
      <c r="CZ59" s="244">
        <v>0</v>
      </c>
      <c r="DA59" s="245">
        <v>311099142</v>
      </c>
      <c r="DB59" s="243">
        <v>0</v>
      </c>
      <c r="DC59" s="244">
        <v>52078257</v>
      </c>
      <c r="DD59" s="244">
        <v>0</v>
      </c>
      <c r="DE59" s="244">
        <v>2596334</v>
      </c>
      <c r="DF59" s="244">
        <v>49614196</v>
      </c>
      <c r="DG59" s="244">
        <v>953037</v>
      </c>
      <c r="DH59" s="245">
        <v>105241824</v>
      </c>
      <c r="DI59" s="245">
        <v>416340966</v>
      </c>
      <c r="DJ59" s="245">
        <v>466645915</v>
      </c>
      <c r="DK59" s="245">
        <v>571887739</v>
      </c>
      <c r="DL59" s="245">
        <v>882986881</v>
      </c>
      <c r="DM59" s="245">
        <v>-359077631</v>
      </c>
      <c r="DN59" s="244">
        <v>212810108</v>
      </c>
      <c r="DO59" s="245">
        <v>523909250</v>
      </c>
      <c r="DQ59" s="359">
        <v>0.86246047999999997</v>
      </c>
      <c r="DR59" s="359">
        <v>0.13753952000000003</v>
      </c>
      <c r="DS59" s="359">
        <v>2.0286659239721973E-2</v>
      </c>
      <c r="DT59" s="359">
        <v>0</v>
      </c>
    </row>
    <row r="60" spans="1:124" ht="15" customHeight="1" x14ac:dyDescent="0.15">
      <c r="A60" s="246" t="s">
        <v>382</v>
      </c>
      <c r="B60" s="247" t="s">
        <v>575</v>
      </c>
      <c r="C60" s="243">
        <v>0</v>
      </c>
      <c r="D60" s="244">
        <v>0</v>
      </c>
      <c r="E60" s="244">
        <v>0</v>
      </c>
      <c r="F60" s="244">
        <v>0</v>
      </c>
      <c r="G60" s="244">
        <v>2021393</v>
      </c>
      <c r="H60" s="244">
        <v>0</v>
      </c>
      <c r="I60" s="244">
        <v>1212</v>
      </c>
      <c r="J60" s="244">
        <v>0</v>
      </c>
      <c r="K60" s="244">
        <v>0</v>
      </c>
      <c r="L60" s="244">
        <v>0</v>
      </c>
      <c r="M60" s="244">
        <v>0</v>
      </c>
      <c r="N60" s="244">
        <v>0</v>
      </c>
      <c r="O60" s="244">
        <v>0</v>
      </c>
      <c r="P60" s="244">
        <v>0</v>
      </c>
      <c r="Q60" s="244">
        <v>0</v>
      </c>
      <c r="R60" s="244">
        <v>0</v>
      </c>
      <c r="S60" s="244">
        <v>0</v>
      </c>
      <c r="T60" s="244">
        <v>0</v>
      </c>
      <c r="U60" s="244">
        <v>0</v>
      </c>
      <c r="V60" s="244">
        <v>0</v>
      </c>
      <c r="W60" s="244">
        <v>0</v>
      </c>
      <c r="X60" s="244">
        <v>0</v>
      </c>
      <c r="Y60" s="244">
        <v>0</v>
      </c>
      <c r="Z60" s="244">
        <v>0</v>
      </c>
      <c r="AA60" s="244">
        <v>0</v>
      </c>
      <c r="AB60" s="244">
        <v>0</v>
      </c>
      <c r="AC60" s="244">
        <v>0</v>
      </c>
      <c r="AD60" s="244">
        <v>0</v>
      </c>
      <c r="AE60" s="244">
        <v>0</v>
      </c>
      <c r="AF60" s="244">
        <v>0</v>
      </c>
      <c r="AG60" s="244">
        <v>0</v>
      </c>
      <c r="AH60" s="244">
        <v>0</v>
      </c>
      <c r="AI60" s="244">
        <v>0</v>
      </c>
      <c r="AJ60" s="244">
        <v>0</v>
      </c>
      <c r="AK60" s="244">
        <v>0</v>
      </c>
      <c r="AL60" s="244">
        <v>0</v>
      </c>
      <c r="AM60" s="244">
        <v>0</v>
      </c>
      <c r="AN60" s="244">
        <v>0</v>
      </c>
      <c r="AO60" s="244">
        <v>0</v>
      </c>
      <c r="AP60" s="244">
        <v>0</v>
      </c>
      <c r="AQ60" s="244">
        <v>0</v>
      </c>
      <c r="AR60" s="244">
        <v>0</v>
      </c>
      <c r="AS60" s="244">
        <v>0</v>
      </c>
      <c r="AT60" s="244">
        <v>0</v>
      </c>
      <c r="AU60" s="244">
        <v>0</v>
      </c>
      <c r="AV60" s="244">
        <v>0</v>
      </c>
      <c r="AW60" s="244">
        <v>0</v>
      </c>
      <c r="AX60" s="244">
        <v>0</v>
      </c>
      <c r="AY60" s="244">
        <v>0</v>
      </c>
      <c r="AZ60" s="244">
        <v>0</v>
      </c>
      <c r="BA60" s="244">
        <v>0</v>
      </c>
      <c r="BB60" s="244">
        <v>0</v>
      </c>
      <c r="BC60" s="244">
        <v>0</v>
      </c>
      <c r="BD60" s="244">
        <v>0</v>
      </c>
      <c r="BE60" s="244">
        <v>0</v>
      </c>
      <c r="BF60" s="244">
        <v>1553540</v>
      </c>
      <c r="BG60" s="244">
        <v>0</v>
      </c>
      <c r="BH60" s="244">
        <v>0</v>
      </c>
      <c r="BI60" s="244">
        <v>0</v>
      </c>
      <c r="BJ60" s="244">
        <v>0</v>
      </c>
      <c r="BK60" s="244">
        <v>0</v>
      </c>
      <c r="BL60" s="244">
        <v>0</v>
      </c>
      <c r="BM60" s="244">
        <v>0</v>
      </c>
      <c r="BN60" s="244">
        <v>0</v>
      </c>
      <c r="BO60" s="244">
        <v>0</v>
      </c>
      <c r="BP60" s="244">
        <v>0</v>
      </c>
      <c r="BQ60" s="244">
        <v>0</v>
      </c>
      <c r="BR60" s="244">
        <v>0</v>
      </c>
      <c r="BS60" s="244">
        <v>0</v>
      </c>
      <c r="BT60" s="244">
        <v>0</v>
      </c>
      <c r="BU60" s="244">
        <v>0</v>
      </c>
      <c r="BV60" s="244">
        <v>0</v>
      </c>
      <c r="BW60" s="244">
        <v>0</v>
      </c>
      <c r="BX60" s="244">
        <v>0</v>
      </c>
      <c r="BY60" s="244">
        <v>0</v>
      </c>
      <c r="BZ60" s="244">
        <v>153894</v>
      </c>
      <c r="CA60" s="244">
        <v>0</v>
      </c>
      <c r="CB60" s="244">
        <v>0</v>
      </c>
      <c r="CC60" s="244">
        <v>0</v>
      </c>
      <c r="CD60" s="244">
        <v>10190</v>
      </c>
      <c r="CE60" s="244">
        <v>0</v>
      </c>
      <c r="CF60" s="244">
        <v>0</v>
      </c>
      <c r="CG60" s="244">
        <v>0</v>
      </c>
      <c r="CH60" s="244">
        <v>0</v>
      </c>
      <c r="CI60" s="244">
        <v>233730</v>
      </c>
      <c r="CJ60" s="244">
        <v>16525</v>
      </c>
      <c r="CK60" s="244">
        <v>8390</v>
      </c>
      <c r="CL60" s="244">
        <v>0</v>
      </c>
      <c r="CM60" s="244">
        <v>0</v>
      </c>
      <c r="CN60" s="244">
        <v>0</v>
      </c>
      <c r="CO60" s="244">
        <v>0</v>
      </c>
      <c r="CP60" s="244">
        <v>533</v>
      </c>
      <c r="CQ60" s="244">
        <v>0</v>
      </c>
      <c r="CR60" s="244">
        <v>0</v>
      </c>
      <c r="CS60" s="244">
        <v>187</v>
      </c>
      <c r="CT60" s="244">
        <v>0</v>
      </c>
      <c r="CU60" s="244">
        <v>0</v>
      </c>
      <c r="CV60" s="244">
        <v>0</v>
      </c>
      <c r="CW60" s="244">
        <v>789</v>
      </c>
      <c r="CX60" s="244">
        <v>0</v>
      </c>
      <c r="CY60" s="244">
        <v>0</v>
      </c>
      <c r="CZ60" s="244">
        <v>0</v>
      </c>
      <c r="DA60" s="245">
        <v>4000383</v>
      </c>
      <c r="DB60" s="243">
        <v>0</v>
      </c>
      <c r="DC60" s="244">
        <v>109425</v>
      </c>
      <c r="DD60" s="244">
        <v>0</v>
      </c>
      <c r="DE60" s="244">
        <v>3219858</v>
      </c>
      <c r="DF60" s="244">
        <v>1900159</v>
      </c>
      <c r="DG60" s="244">
        <v>-8614</v>
      </c>
      <c r="DH60" s="245">
        <v>5220828</v>
      </c>
      <c r="DI60" s="245">
        <v>9221211</v>
      </c>
      <c r="DJ60" s="245">
        <v>13553794</v>
      </c>
      <c r="DK60" s="245">
        <v>18774622</v>
      </c>
      <c r="DL60" s="245">
        <v>22775005</v>
      </c>
      <c r="DM60" s="245">
        <v>-7456035</v>
      </c>
      <c r="DN60" s="244">
        <v>11318587</v>
      </c>
      <c r="DO60" s="245">
        <v>15318970</v>
      </c>
      <c r="DQ60" s="359">
        <v>0.80857438000000004</v>
      </c>
      <c r="DR60" s="359">
        <v>0.19142561999999996</v>
      </c>
      <c r="DS60" s="359">
        <v>4.2625614127342566E-5</v>
      </c>
      <c r="DT60" s="359">
        <v>0</v>
      </c>
    </row>
    <row r="61" spans="1:124" ht="15" customHeight="1" x14ac:dyDescent="0.15">
      <c r="A61" s="246" t="s">
        <v>383</v>
      </c>
      <c r="B61" s="247" t="s">
        <v>576</v>
      </c>
      <c r="C61" s="243">
        <v>0</v>
      </c>
      <c r="D61" s="244">
        <v>0</v>
      </c>
      <c r="E61" s="244">
        <v>0</v>
      </c>
      <c r="F61" s="244">
        <v>0</v>
      </c>
      <c r="G61" s="244">
        <v>0</v>
      </c>
      <c r="H61" s="244">
        <v>0</v>
      </c>
      <c r="I61" s="244">
        <v>0</v>
      </c>
      <c r="J61" s="244">
        <v>0</v>
      </c>
      <c r="K61" s="244">
        <v>0</v>
      </c>
      <c r="L61" s="244">
        <v>0</v>
      </c>
      <c r="M61" s="244">
        <v>0</v>
      </c>
      <c r="N61" s="244">
        <v>0</v>
      </c>
      <c r="O61" s="244">
        <v>0</v>
      </c>
      <c r="P61" s="244">
        <v>0</v>
      </c>
      <c r="Q61" s="244">
        <v>0</v>
      </c>
      <c r="R61" s="244">
        <v>0</v>
      </c>
      <c r="S61" s="244">
        <v>0</v>
      </c>
      <c r="T61" s="244">
        <v>0</v>
      </c>
      <c r="U61" s="244">
        <v>0</v>
      </c>
      <c r="V61" s="244">
        <v>0</v>
      </c>
      <c r="W61" s="244">
        <v>0</v>
      </c>
      <c r="X61" s="244">
        <v>0</v>
      </c>
      <c r="Y61" s="244">
        <v>0</v>
      </c>
      <c r="Z61" s="244">
        <v>0</v>
      </c>
      <c r="AA61" s="244">
        <v>0</v>
      </c>
      <c r="AB61" s="244">
        <v>0</v>
      </c>
      <c r="AC61" s="244">
        <v>0</v>
      </c>
      <c r="AD61" s="244">
        <v>0</v>
      </c>
      <c r="AE61" s="244">
        <v>0</v>
      </c>
      <c r="AF61" s="244">
        <v>0</v>
      </c>
      <c r="AG61" s="244">
        <v>0</v>
      </c>
      <c r="AH61" s="244">
        <v>0</v>
      </c>
      <c r="AI61" s="244">
        <v>0</v>
      </c>
      <c r="AJ61" s="244">
        <v>0</v>
      </c>
      <c r="AK61" s="244">
        <v>0</v>
      </c>
      <c r="AL61" s="244">
        <v>0</v>
      </c>
      <c r="AM61" s="244">
        <v>0</v>
      </c>
      <c r="AN61" s="244">
        <v>0</v>
      </c>
      <c r="AO61" s="244">
        <v>0</v>
      </c>
      <c r="AP61" s="244">
        <v>0</v>
      </c>
      <c r="AQ61" s="244">
        <v>0</v>
      </c>
      <c r="AR61" s="244">
        <v>0</v>
      </c>
      <c r="AS61" s="244">
        <v>0</v>
      </c>
      <c r="AT61" s="244">
        <v>0</v>
      </c>
      <c r="AU61" s="244">
        <v>0</v>
      </c>
      <c r="AV61" s="244">
        <v>0</v>
      </c>
      <c r="AW61" s="244">
        <v>0</v>
      </c>
      <c r="AX61" s="244">
        <v>0</v>
      </c>
      <c r="AY61" s="244">
        <v>0</v>
      </c>
      <c r="AZ61" s="244">
        <v>0</v>
      </c>
      <c r="BA61" s="244">
        <v>0</v>
      </c>
      <c r="BB61" s="244">
        <v>0</v>
      </c>
      <c r="BC61" s="244">
        <v>0</v>
      </c>
      <c r="BD61" s="244">
        <v>0</v>
      </c>
      <c r="BE61" s="244">
        <v>0</v>
      </c>
      <c r="BF61" s="244">
        <v>0</v>
      </c>
      <c r="BG61" s="244">
        <v>384497</v>
      </c>
      <c r="BH61" s="244">
        <v>0</v>
      </c>
      <c r="BI61" s="244">
        <v>0</v>
      </c>
      <c r="BJ61" s="244">
        <v>0</v>
      </c>
      <c r="BK61" s="244">
        <v>0</v>
      </c>
      <c r="BL61" s="244">
        <v>0</v>
      </c>
      <c r="BM61" s="244">
        <v>0</v>
      </c>
      <c r="BN61" s="244">
        <v>0</v>
      </c>
      <c r="BO61" s="244">
        <v>0</v>
      </c>
      <c r="BP61" s="244">
        <v>0</v>
      </c>
      <c r="BQ61" s="244">
        <v>0</v>
      </c>
      <c r="BR61" s="244">
        <v>0</v>
      </c>
      <c r="BS61" s="244">
        <v>0</v>
      </c>
      <c r="BT61" s="244">
        <v>0</v>
      </c>
      <c r="BU61" s="244">
        <v>0</v>
      </c>
      <c r="BV61" s="244">
        <v>0</v>
      </c>
      <c r="BW61" s="244">
        <v>1255467</v>
      </c>
      <c r="BX61" s="244">
        <v>0</v>
      </c>
      <c r="BY61" s="244">
        <v>0</v>
      </c>
      <c r="BZ61" s="244">
        <v>0</v>
      </c>
      <c r="CA61" s="244">
        <v>875965</v>
      </c>
      <c r="CB61" s="244">
        <v>0</v>
      </c>
      <c r="CC61" s="244">
        <v>0</v>
      </c>
      <c r="CD61" s="244">
        <v>3287</v>
      </c>
      <c r="CE61" s="244">
        <v>0</v>
      </c>
      <c r="CF61" s="244">
        <v>0</v>
      </c>
      <c r="CG61" s="244">
        <v>0</v>
      </c>
      <c r="CH61" s="244">
        <v>0</v>
      </c>
      <c r="CI61" s="244">
        <v>769963</v>
      </c>
      <c r="CJ61" s="244">
        <v>0</v>
      </c>
      <c r="CK61" s="244">
        <v>0</v>
      </c>
      <c r="CL61" s="244">
        <v>0</v>
      </c>
      <c r="CM61" s="244">
        <v>0</v>
      </c>
      <c r="CN61" s="244">
        <v>0</v>
      </c>
      <c r="CO61" s="244">
        <v>0</v>
      </c>
      <c r="CP61" s="244">
        <v>160</v>
      </c>
      <c r="CQ61" s="244">
        <v>0</v>
      </c>
      <c r="CR61" s="244">
        <v>1007482</v>
      </c>
      <c r="CS61" s="244">
        <v>2298</v>
      </c>
      <c r="CT61" s="244">
        <v>0</v>
      </c>
      <c r="CU61" s="244">
        <v>0</v>
      </c>
      <c r="CV61" s="244">
        <v>0</v>
      </c>
      <c r="CW61" s="244">
        <v>99</v>
      </c>
      <c r="CX61" s="244">
        <v>10534</v>
      </c>
      <c r="CY61" s="244">
        <v>0</v>
      </c>
      <c r="CZ61" s="244">
        <v>0</v>
      </c>
      <c r="DA61" s="245">
        <v>4309752</v>
      </c>
      <c r="DB61" s="243">
        <v>0</v>
      </c>
      <c r="DC61" s="244">
        <v>1315932</v>
      </c>
      <c r="DD61" s="244">
        <v>0</v>
      </c>
      <c r="DE61" s="244">
        <v>8591494</v>
      </c>
      <c r="DF61" s="244">
        <v>7599217</v>
      </c>
      <c r="DG61" s="244">
        <v>-884</v>
      </c>
      <c r="DH61" s="245">
        <v>17505759</v>
      </c>
      <c r="DI61" s="245">
        <v>21815511</v>
      </c>
      <c r="DJ61" s="245">
        <v>1574293</v>
      </c>
      <c r="DK61" s="245">
        <v>19080052</v>
      </c>
      <c r="DL61" s="245">
        <v>23389804</v>
      </c>
      <c r="DM61" s="245">
        <v>-21759704</v>
      </c>
      <c r="DN61" s="244">
        <v>-2679652</v>
      </c>
      <c r="DO61" s="245">
        <v>1630100</v>
      </c>
      <c r="DQ61" s="359">
        <v>0.99744186999999995</v>
      </c>
      <c r="DR61" s="359">
        <v>2.5581300000000473E-3</v>
      </c>
      <c r="DS61" s="359">
        <v>5.1261055197461417E-4</v>
      </c>
      <c r="DT61" s="359">
        <v>0</v>
      </c>
    </row>
    <row r="62" spans="1:124" ht="15" customHeight="1" x14ac:dyDescent="0.15">
      <c r="A62" s="246" t="s">
        <v>384</v>
      </c>
      <c r="B62" s="247" t="s">
        <v>577</v>
      </c>
      <c r="C62" s="243">
        <v>8228</v>
      </c>
      <c r="D62" s="244">
        <v>5743</v>
      </c>
      <c r="E62" s="244">
        <v>2989</v>
      </c>
      <c r="F62" s="244">
        <v>8054</v>
      </c>
      <c r="G62" s="244">
        <v>281364</v>
      </c>
      <c r="H62" s="244">
        <v>0</v>
      </c>
      <c r="I62" s="244">
        <v>43669</v>
      </c>
      <c r="J62" s="244">
        <v>11268</v>
      </c>
      <c r="K62" s="244">
        <v>6869</v>
      </c>
      <c r="L62" s="244">
        <v>115</v>
      </c>
      <c r="M62" s="244">
        <v>20606</v>
      </c>
      <c r="N62" s="244">
        <v>22127</v>
      </c>
      <c r="O62" s="244">
        <v>21574</v>
      </c>
      <c r="P62" s="244">
        <v>8</v>
      </c>
      <c r="Q62" s="244">
        <v>1892</v>
      </c>
      <c r="R62" s="244">
        <v>552272</v>
      </c>
      <c r="S62" s="244">
        <v>68245</v>
      </c>
      <c r="T62" s="244">
        <v>70951</v>
      </c>
      <c r="U62" s="244">
        <v>14078</v>
      </c>
      <c r="V62" s="244">
        <v>2371</v>
      </c>
      <c r="W62" s="244">
        <v>792</v>
      </c>
      <c r="X62" s="244">
        <v>98</v>
      </c>
      <c r="Y62" s="244">
        <v>130</v>
      </c>
      <c r="Z62" s="244">
        <v>10</v>
      </c>
      <c r="AA62" s="244">
        <v>125</v>
      </c>
      <c r="AB62" s="244">
        <v>3094</v>
      </c>
      <c r="AC62" s="244">
        <v>1855</v>
      </c>
      <c r="AD62" s="244">
        <v>3600</v>
      </c>
      <c r="AE62" s="244">
        <v>11934</v>
      </c>
      <c r="AF62" s="244">
        <v>1108</v>
      </c>
      <c r="AG62" s="244">
        <v>180826</v>
      </c>
      <c r="AH62" s="244">
        <v>38938</v>
      </c>
      <c r="AI62" s="244">
        <v>15732</v>
      </c>
      <c r="AJ62" s="244">
        <v>5689</v>
      </c>
      <c r="AK62" s="244">
        <v>0</v>
      </c>
      <c r="AL62" s="244">
        <v>0</v>
      </c>
      <c r="AM62" s="244">
        <v>58259</v>
      </c>
      <c r="AN62" s="244">
        <v>109310</v>
      </c>
      <c r="AO62" s="244">
        <v>8</v>
      </c>
      <c r="AP62" s="244">
        <v>0</v>
      </c>
      <c r="AQ62" s="244">
        <v>15983</v>
      </c>
      <c r="AR62" s="244">
        <v>2932</v>
      </c>
      <c r="AS62" s="244">
        <v>9002</v>
      </c>
      <c r="AT62" s="244">
        <v>6684</v>
      </c>
      <c r="AU62" s="244">
        <v>216301</v>
      </c>
      <c r="AV62" s="244">
        <v>160763</v>
      </c>
      <c r="AW62" s="244">
        <v>13736</v>
      </c>
      <c r="AX62" s="244">
        <v>176779</v>
      </c>
      <c r="AY62" s="244">
        <v>32102</v>
      </c>
      <c r="AZ62" s="244">
        <v>1057</v>
      </c>
      <c r="BA62" s="244">
        <v>14838</v>
      </c>
      <c r="BB62" s="244">
        <v>1124</v>
      </c>
      <c r="BC62" s="244">
        <v>38636</v>
      </c>
      <c r="BD62" s="244">
        <v>9582</v>
      </c>
      <c r="BE62" s="244">
        <v>293616</v>
      </c>
      <c r="BF62" s="244">
        <v>12537</v>
      </c>
      <c r="BG62" s="244">
        <v>553</v>
      </c>
      <c r="BH62" s="244">
        <v>7652550</v>
      </c>
      <c r="BI62" s="244">
        <v>175</v>
      </c>
      <c r="BJ62" s="244">
        <v>535703</v>
      </c>
      <c r="BK62" s="244">
        <v>664581</v>
      </c>
      <c r="BL62" s="244">
        <v>2890962</v>
      </c>
      <c r="BM62" s="244">
        <v>2971</v>
      </c>
      <c r="BN62" s="244">
        <v>12</v>
      </c>
      <c r="BO62" s="244">
        <v>30803</v>
      </c>
      <c r="BP62" s="244">
        <v>49355</v>
      </c>
      <c r="BQ62" s="244">
        <v>94006</v>
      </c>
      <c r="BR62" s="244">
        <v>150308</v>
      </c>
      <c r="BS62" s="244">
        <v>52198</v>
      </c>
      <c r="BT62" s="244">
        <v>2206</v>
      </c>
      <c r="BU62" s="244">
        <v>1394</v>
      </c>
      <c r="BV62" s="244">
        <v>0</v>
      </c>
      <c r="BW62" s="244">
        <v>653</v>
      </c>
      <c r="BX62" s="244">
        <v>39966</v>
      </c>
      <c r="BY62" s="244">
        <v>1838</v>
      </c>
      <c r="BZ62" s="244">
        <v>2284</v>
      </c>
      <c r="CA62" s="244">
        <v>200</v>
      </c>
      <c r="CB62" s="244">
        <v>85</v>
      </c>
      <c r="CC62" s="244">
        <v>513</v>
      </c>
      <c r="CD62" s="244">
        <v>7392</v>
      </c>
      <c r="CE62" s="244">
        <v>1150</v>
      </c>
      <c r="CF62" s="244">
        <v>176730</v>
      </c>
      <c r="CG62" s="244">
        <v>60424</v>
      </c>
      <c r="CH62" s="244">
        <v>657618</v>
      </c>
      <c r="CI62" s="244">
        <v>412525</v>
      </c>
      <c r="CJ62" s="244">
        <v>772894</v>
      </c>
      <c r="CK62" s="244">
        <v>1091845</v>
      </c>
      <c r="CL62" s="244">
        <v>106954</v>
      </c>
      <c r="CM62" s="244">
        <v>330199</v>
      </c>
      <c r="CN62" s="244">
        <v>200843</v>
      </c>
      <c r="CO62" s="244">
        <v>213959</v>
      </c>
      <c r="CP62" s="244">
        <v>683213</v>
      </c>
      <c r="CQ62" s="244">
        <v>45718</v>
      </c>
      <c r="CR62" s="244">
        <v>150513</v>
      </c>
      <c r="CS62" s="244">
        <v>1183208</v>
      </c>
      <c r="CT62" s="244">
        <v>169731</v>
      </c>
      <c r="CU62" s="244">
        <v>303042</v>
      </c>
      <c r="CV62" s="244">
        <v>164303</v>
      </c>
      <c r="CW62" s="244">
        <v>476696</v>
      </c>
      <c r="CX62" s="244">
        <v>562429</v>
      </c>
      <c r="CY62" s="244">
        <v>2029368</v>
      </c>
      <c r="CZ62" s="244">
        <v>24528</v>
      </c>
      <c r="DA62" s="245">
        <v>24578201</v>
      </c>
      <c r="DB62" s="243">
        <v>1422038</v>
      </c>
      <c r="DC62" s="244">
        <v>15410431</v>
      </c>
      <c r="DD62" s="244">
        <v>100</v>
      </c>
      <c r="DE62" s="244">
        <v>2791116</v>
      </c>
      <c r="DF62" s="244">
        <v>7622249</v>
      </c>
      <c r="DG62" s="244">
        <v>711571</v>
      </c>
      <c r="DH62" s="245">
        <v>27957505</v>
      </c>
      <c r="DI62" s="245">
        <v>52535706</v>
      </c>
      <c r="DJ62" s="245">
        <v>37349693</v>
      </c>
      <c r="DK62" s="245">
        <v>65307198</v>
      </c>
      <c r="DL62" s="245">
        <v>89885399</v>
      </c>
      <c r="DM62" s="245">
        <v>-42368437</v>
      </c>
      <c r="DN62" s="244">
        <v>22938761</v>
      </c>
      <c r="DO62" s="245">
        <v>47516962</v>
      </c>
      <c r="DQ62" s="359">
        <v>0.80646936000000002</v>
      </c>
      <c r="DR62" s="359">
        <v>0.19353063999999998</v>
      </c>
      <c r="DS62" s="359">
        <v>6.0030074054561377E-3</v>
      </c>
      <c r="DT62" s="359">
        <v>9.7294206097336054E-8</v>
      </c>
    </row>
    <row r="63" spans="1:124" ht="15" customHeight="1" x14ac:dyDescent="0.15">
      <c r="A63" s="246" t="s">
        <v>385</v>
      </c>
      <c r="B63" s="247" t="s">
        <v>654</v>
      </c>
      <c r="C63" s="243">
        <v>54208</v>
      </c>
      <c r="D63" s="244">
        <v>319755</v>
      </c>
      <c r="E63" s="244">
        <v>112</v>
      </c>
      <c r="F63" s="244">
        <v>126556</v>
      </c>
      <c r="G63" s="244">
        <v>33</v>
      </c>
      <c r="H63" s="244">
        <v>0</v>
      </c>
      <c r="I63" s="244">
        <v>0</v>
      </c>
      <c r="J63" s="244">
        <v>0</v>
      </c>
      <c r="K63" s="244">
        <v>0</v>
      </c>
      <c r="L63" s="244">
        <v>0</v>
      </c>
      <c r="M63" s="244">
        <v>0</v>
      </c>
      <c r="N63" s="244">
        <v>0</v>
      </c>
      <c r="O63" s="244">
        <v>32384</v>
      </c>
      <c r="P63" s="244">
        <v>64577</v>
      </c>
      <c r="Q63" s="244">
        <v>208</v>
      </c>
      <c r="R63" s="244">
        <v>0</v>
      </c>
      <c r="S63" s="244">
        <v>720831</v>
      </c>
      <c r="T63" s="244">
        <v>0</v>
      </c>
      <c r="U63" s="244">
        <v>802801</v>
      </c>
      <c r="V63" s="244">
        <v>0</v>
      </c>
      <c r="W63" s="244">
        <v>0</v>
      </c>
      <c r="X63" s="244">
        <v>171575</v>
      </c>
      <c r="Y63" s="244">
        <v>1381</v>
      </c>
      <c r="Z63" s="244">
        <v>0</v>
      </c>
      <c r="AA63" s="244">
        <v>0</v>
      </c>
      <c r="AB63" s="244">
        <v>15</v>
      </c>
      <c r="AC63" s="244">
        <v>5</v>
      </c>
      <c r="AD63" s="244">
        <v>17</v>
      </c>
      <c r="AE63" s="244">
        <v>75818</v>
      </c>
      <c r="AF63" s="244">
        <v>13</v>
      </c>
      <c r="AG63" s="244">
        <v>0</v>
      </c>
      <c r="AH63" s="244">
        <v>87987</v>
      </c>
      <c r="AI63" s="244">
        <v>444228</v>
      </c>
      <c r="AJ63" s="244">
        <v>12339</v>
      </c>
      <c r="AK63" s="244">
        <v>0</v>
      </c>
      <c r="AL63" s="244">
        <v>0</v>
      </c>
      <c r="AM63" s="244">
        <v>253366</v>
      </c>
      <c r="AN63" s="244">
        <v>195287</v>
      </c>
      <c r="AO63" s="244">
        <v>139367</v>
      </c>
      <c r="AP63" s="244">
        <v>0</v>
      </c>
      <c r="AQ63" s="244">
        <v>17700</v>
      </c>
      <c r="AR63" s="244">
        <v>0</v>
      </c>
      <c r="AS63" s="244">
        <v>50583</v>
      </c>
      <c r="AT63" s="244">
        <v>0</v>
      </c>
      <c r="AU63" s="244">
        <v>0</v>
      </c>
      <c r="AV63" s="244">
        <v>0</v>
      </c>
      <c r="AW63" s="244">
        <v>4747</v>
      </c>
      <c r="AX63" s="244">
        <v>0</v>
      </c>
      <c r="AY63" s="244">
        <v>0</v>
      </c>
      <c r="AZ63" s="244">
        <v>0</v>
      </c>
      <c r="BA63" s="244">
        <v>0</v>
      </c>
      <c r="BB63" s="244">
        <v>0</v>
      </c>
      <c r="BC63" s="244">
        <v>0</v>
      </c>
      <c r="BD63" s="244">
        <v>0</v>
      </c>
      <c r="BE63" s="244">
        <v>35600</v>
      </c>
      <c r="BF63" s="244">
        <v>0</v>
      </c>
      <c r="BG63" s="244">
        <v>0</v>
      </c>
      <c r="BH63" s="244">
        <v>324</v>
      </c>
      <c r="BI63" s="244">
        <v>0</v>
      </c>
      <c r="BJ63" s="244">
        <v>0</v>
      </c>
      <c r="BK63" s="244">
        <v>0</v>
      </c>
      <c r="BL63" s="244">
        <v>174396</v>
      </c>
      <c r="BM63" s="244">
        <v>524478</v>
      </c>
      <c r="BN63" s="244">
        <v>45518</v>
      </c>
      <c r="BO63" s="244">
        <v>0</v>
      </c>
      <c r="BP63" s="244">
        <v>0</v>
      </c>
      <c r="BQ63" s="244">
        <v>0</v>
      </c>
      <c r="BR63" s="244">
        <v>0</v>
      </c>
      <c r="BS63" s="244">
        <v>0</v>
      </c>
      <c r="BT63" s="244">
        <v>0</v>
      </c>
      <c r="BU63" s="244">
        <v>0</v>
      </c>
      <c r="BV63" s="244">
        <v>0</v>
      </c>
      <c r="BW63" s="244">
        <v>0</v>
      </c>
      <c r="BX63" s="244">
        <v>57445</v>
      </c>
      <c r="BY63" s="244">
        <v>0</v>
      </c>
      <c r="BZ63" s="244">
        <v>0</v>
      </c>
      <c r="CA63" s="244">
        <v>0</v>
      </c>
      <c r="CB63" s="244">
        <v>0</v>
      </c>
      <c r="CC63" s="244">
        <v>0</v>
      </c>
      <c r="CD63" s="244">
        <v>0</v>
      </c>
      <c r="CE63" s="244">
        <v>0</v>
      </c>
      <c r="CF63" s="244">
        <v>0</v>
      </c>
      <c r="CG63" s="244">
        <v>0</v>
      </c>
      <c r="CH63" s="244">
        <v>0</v>
      </c>
      <c r="CI63" s="244">
        <v>0</v>
      </c>
      <c r="CJ63" s="244">
        <v>0</v>
      </c>
      <c r="CK63" s="244">
        <v>0</v>
      </c>
      <c r="CL63" s="244">
        <v>0</v>
      </c>
      <c r="CM63" s="244">
        <v>0</v>
      </c>
      <c r="CN63" s="244">
        <v>0</v>
      </c>
      <c r="CO63" s="244">
        <v>0</v>
      </c>
      <c r="CP63" s="244">
        <v>0</v>
      </c>
      <c r="CQ63" s="244">
        <v>0</v>
      </c>
      <c r="CR63" s="244">
        <v>0</v>
      </c>
      <c r="CS63" s="244">
        <v>0</v>
      </c>
      <c r="CT63" s="244">
        <v>0</v>
      </c>
      <c r="CU63" s="244">
        <v>9632</v>
      </c>
      <c r="CV63" s="244">
        <v>0</v>
      </c>
      <c r="CW63" s="244">
        <v>0</v>
      </c>
      <c r="CX63" s="244">
        <v>0</v>
      </c>
      <c r="CY63" s="244">
        <v>0</v>
      </c>
      <c r="CZ63" s="244">
        <v>0</v>
      </c>
      <c r="DA63" s="245">
        <v>4423286</v>
      </c>
      <c r="DB63" s="243">
        <v>0</v>
      </c>
      <c r="DC63" s="244">
        <v>2600301</v>
      </c>
      <c r="DD63" s="244">
        <v>0</v>
      </c>
      <c r="DE63" s="244">
        <v>0</v>
      </c>
      <c r="DF63" s="244">
        <v>0</v>
      </c>
      <c r="DG63" s="244">
        <v>0</v>
      </c>
      <c r="DH63" s="245">
        <v>2600301</v>
      </c>
      <c r="DI63" s="245">
        <v>7023587</v>
      </c>
      <c r="DJ63" s="245">
        <v>0</v>
      </c>
      <c r="DK63" s="245">
        <v>2600301</v>
      </c>
      <c r="DL63" s="245">
        <v>7023587</v>
      </c>
      <c r="DM63" s="245">
        <v>0</v>
      </c>
      <c r="DN63" s="244">
        <v>2600301</v>
      </c>
      <c r="DO63" s="245">
        <v>7023587</v>
      </c>
      <c r="DQ63" s="359">
        <v>0</v>
      </c>
      <c r="DR63" s="359">
        <v>1</v>
      </c>
      <c r="DS63" s="359">
        <v>1.0129259953478914E-3</v>
      </c>
      <c r="DT63" s="359">
        <v>0</v>
      </c>
    </row>
    <row r="64" spans="1:124" ht="15" customHeight="1" x14ac:dyDescent="0.15">
      <c r="A64" s="246" t="s">
        <v>386</v>
      </c>
      <c r="B64" s="247" t="s">
        <v>578</v>
      </c>
      <c r="C64" s="243">
        <v>0</v>
      </c>
      <c r="D64" s="244">
        <v>0</v>
      </c>
      <c r="E64" s="244">
        <v>0</v>
      </c>
      <c r="F64" s="244">
        <v>0</v>
      </c>
      <c r="G64" s="244">
        <v>0</v>
      </c>
      <c r="H64" s="244">
        <v>0</v>
      </c>
      <c r="I64" s="244">
        <v>0</v>
      </c>
      <c r="J64" s="244">
        <v>0</v>
      </c>
      <c r="K64" s="244">
        <v>0</v>
      </c>
      <c r="L64" s="244">
        <v>0</v>
      </c>
      <c r="M64" s="244">
        <v>0</v>
      </c>
      <c r="N64" s="244">
        <v>0</v>
      </c>
      <c r="O64" s="244">
        <v>0</v>
      </c>
      <c r="P64" s="244">
        <v>0</v>
      </c>
      <c r="Q64" s="244">
        <v>0</v>
      </c>
      <c r="R64" s="244">
        <v>0</v>
      </c>
      <c r="S64" s="244">
        <v>0</v>
      </c>
      <c r="T64" s="244">
        <v>0</v>
      </c>
      <c r="U64" s="244">
        <v>0</v>
      </c>
      <c r="V64" s="244">
        <v>0</v>
      </c>
      <c r="W64" s="244">
        <v>0</v>
      </c>
      <c r="X64" s="244">
        <v>0</v>
      </c>
      <c r="Y64" s="244">
        <v>0</v>
      </c>
      <c r="Z64" s="244">
        <v>0</v>
      </c>
      <c r="AA64" s="244">
        <v>0</v>
      </c>
      <c r="AB64" s="244">
        <v>0</v>
      </c>
      <c r="AC64" s="244">
        <v>0</v>
      </c>
      <c r="AD64" s="244">
        <v>0</v>
      </c>
      <c r="AE64" s="244">
        <v>0</v>
      </c>
      <c r="AF64" s="244">
        <v>0</v>
      </c>
      <c r="AG64" s="244">
        <v>0</v>
      </c>
      <c r="AH64" s="244">
        <v>0</v>
      </c>
      <c r="AI64" s="244">
        <v>0</v>
      </c>
      <c r="AJ64" s="244">
        <v>0</v>
      </c>
      <c r="AK64" s="244">
        <v>0</v>
      </c>
      <c r="AL64" s="244">
        <v>0</v>
      </c>
      <c r="AM64" s="244">
        <v>0</v>
      </c>
      <c r="AN64" s="244">
        <v>0</v>
      </c>
      <c r="AO64" s="244">
        <v>0</v>
      </c>
      <c r="AP64" s="244">
        <v>0</v>
      </c>
      <c r="AQ64" s="244">
        <v>0</v>
      </c>
      <c r="AR64" s="244">
        <v>0</v>
      </c>
      <c r="AS64" s="244">
        <v>0</v>
      </c>
      <c r="AT64" s="244">
        <v>0</v>
      </c>
      <c r="AU64" s="244">
        <v>0</v>
      </c>
      <c r="AV64" s="244">
        <v>0</v>
      </c>
      <c r="AW64" s="244">
        <v>0</v>
      </c>
      <c r="AX64" s="244">
        <v>0</v>
      </c>
      <c r="AY64" s="244">
        <v>0</v>
      </c>
      <c r="AZ64" s="244">
        <v>0</v>
      </c>
      <c r="BA64" s="244">
        <v>0</v>
      </c>
      <c r="BB64" s="244">
        <v>0</v>
      </c>
      <c r="BC64" s="244">
        <v>0</v>
      </c>
      <c r="BD64" s="244">
        <v>0</v>
      </c>
      <c r="BE64" s="244">
        <v>0</v>
      </c>
      <c r="BF64" s="244">
        <v>0</v>
      </c>
      <c r="BG64" s="244">
        <v>0</v>
      </c>
      <c r="BH64" s="244">
        <v>0</v>
      </c>
      <c r="BI64" s="244">
        <v>0</v>
      </c>
      <c r="BJ64" s="244">
        <v>0</v>
      </c>
      <c r="BK64" s="244">
        <v>0</v>
      </c>
      <c r="BL64" s="244">
        <v>0</v>
      </c>
      <c r="BM64" s="244">
        <v>0</v>
      </c>
      <c r="BN64" s="244">
        <v>0</v>
      </c>
      <c r="BO64" s="244">
        <v>0</v>
      </c>
      <c r="BP64" s="244">
        <v>0</v>
      </c>
      <c r="BQ64" s="244">
        <v>0</v>
      </c>
      <c r="BR64" s="244">
        <v>0</v>
      </c>
      <c r="BS64" s="244">
        <v>0</v>
      </c>
      <c r="BT64" s="244">
        <v>0</v>
      </c>
      <c r="BU64" s="244">
        <v>0</v>
      </c>
      <c r="BV64" s="244">
        <v>0</v>
      </c>
      <c r="BW64" s="244">
        <v>0</v>
      </c>
      <c r="BX64" s="244">
        <v>0</v>
      </c>
      <c r="BY64" s="244">
        <v>0</v>
      </c>
      <c r="BZ64" s="244">
        <v>0</v>
      </c>
      <c r="CA64" s="244">
        <v>0</v>
      </c>
      <c r="CB64" s="244">
        <v>0</v>
      </c>
      <c r="CC64" s="244">
        <v>0</v>
      </c>
      <c r="CD64" s="244">
        <v>0</v>
      </c>
      <c r="CE64" s="244">
        <v>0</v>
      </c>
      <c r="CF64" s="244">
        <v>0</v>
      </c>
      <c r="CG64" s="244">
        <v>0</v>
      </c>
      <c r="CH64" s="244">
        <v>0</v>
      </c>
      <c r="CI64" s="244">
        <v>0</v>
      </c>
      <c r="CJ64" s="244">
        <v>0</v>
      </c>
      <c r="CK64" s="244">
        <v>0</v>
      </c>
      <c r="CL64" s="244">
        <v>0</v>
      </c>
      <c r="CM64" s="244">
        <v>0</v>
      </c>
      <c r="CN64" s="244">
        <v>0</v>
      </c>
      <c r="CO64" s="244">
        <v>0</v>
      </c>
      <c r="CP64" s="244">
        <v>0</v>
      </c>
      <c r="CQ64" s="244">
        <v>0</v>
      </c>
      <c r="CR64" s="244">
        <v>0</v>
      </c>
      <c r="CS64" s="244">
        <v>0</v>
      </c>
      <c r="CT64" s="244">
        <v>0</v>
      </c>
      <c r="CU64" s="244">
        <v>0</v>
      </c>
      <c r="CV64" s="244">
        <v>0</v>
      </c>
      <c r="CW64" s="244">
        <v>0</v>
      </c>
      <c r="CX64" s="244">
        <v>0</v>
      </c>
      <c r="CY64" s="244">
        <v>0</v>
      </c>
      <c r="CZ64" s="244">
        <v>0</v>
      </c>
      <c r="DA64" s="245">
        <v>0</v>
      </c>
      <c r="DB64" s="243">
        <v>0</v>
      </c>
      <c r="DC64" s="244">
        <v>0</v>
      </c>
      <c r="DD64" s="244">
        <v>0</v>
      </c>
      <c r="DE64" s="244">
        <v>100352884</v>
      </c>
      <c r="DF64" s="244">
        <v>251414117</v>
      </c>
      <c r="DG64" s="244">
        <v>0</v>
      </c>
      <c r="DH64" s="245">
        <v>351767001</v>
      </c>
      <c r="DI64" s="245">
        <v>351767001</v>
      </c>
      <c r="DJ64" s="245">
        <v>0</v>
      </c>
      <c r="DK64" s="245">
        <v>351767001</v>
      </c>
      <c r="DL64" s="245">
        <v>351767001</v>
      </c>
      <c r="DM64" s="245">
        <v>0</v>
      </c>
      <c r="DN64" s="244">
        <v>351767001</v>
      </c>
      <c r="DO64" s="245">
        <v>351767001</v>
      </c>
      <c r="DQ64" s="359">
        <v>0</v>
      </c>
      <c r="DR64" s="359">
        <v>1</v>
      </c>
      <c r="DS64" s="359">
        <v>0</v>
      </c>
      <c r="DT64" s="359">
        <v>0</v>
      </c>
    </row>
    <row r="65" spans="1:124" ht="15" customHeight="1" x14ac:dyDescent="0.15">
      <c r="A65" s="246" t="s">
        <v>387</v>
      </c>
      <c r="B65" s="247" t="s">
        <v>476</v>
      </c>
      <c r="C65" s="243">
        <v>347569</v>
      </c>
      <c r="D65" s="244">
        <v>217964</v>
      </c>
      <c r="E65" s="244">
        <v>50427</v>
      </c>
      <c r="F65" s="244">
        <v>39825</v>
      </c>
      <c r="G65" s="244">
        <v>20488</v>
      </c>
      <c r="H65" s="244">
        <v>0</v>
      </c>
      <c r="I65" s="244">
        <v>72739</v>
      </c>
      <c r="J65" s="244">
        <v>67693</v>
      </c>
      <c r="K65" s="244">
        <v>13483</v>
      </c>
      <c r="L65" s="244">
        <v>10908</v>
      </c>
      <c r="M65" s="244">
        <v>17574</v>
      </c>
      <c r="N65" s="244">
        <v>37253</v>
      </c>
      <c r="O65" s="244">
        <v>11255</v>
      </c>
      <c r="P65" s="244">
        <v>1145</v>
      </c>
      <c r="Q65" s="244">
        <v>13516</v>
      </c>
      <c r="R65" s="244">
        <v>53502</v>
      </c>
      <c r="S65" s="244">
        <v>39473</v>
      </c>
      <c r="T65" s="244">
        <v>14442</v>
      </c>
      <c r="U65" s="244">
        <v>264654</v>
      </c>
      <c r="V65" s="244">
        <v>45952</v>
      </c>
      <c r="W65" s="244">
        <v>21223</v>
      </c>
      <c r="X65" s="244">
        <v>15654</v>
      </c>
      <c r="Y65" s="244">
        <v>11481</v>
      </c>
      <c r="Z65" s="244">
        <v>1603</v>
      </c>
      <c r="AA65" s="244">
        <v>15462</v>
      </c>
      <c r="AB65" s="244">
        <v>47013</v>
      </c>
      <c r="AC65" s="244">
        <v>13005</v>
      </c>
      <c r="AD65" s="244">
        <v>46309</v>
      </c>
      <c r="AE65" s="244">
        <v>167512</v>
      </c>
      <c r="AF65" s="244">
        <v>9519</v>
      </c>
      <c r="AG65" s="244">
        <v>3314</v>
      </c>
      <c r="AH65" s="244">
        <v>30191</v>
      </c>
      <c r="AI65" s="244">
        <v>448314</v>
      </c>
      <c r="AJ65" s="244">
        <v>55025</v>
      </c>
      <c r="AK65" s="244">
        <v>0</v>
      </c>
      <c r="AL65" s="244">
        <v>0</v>
      </c>
      <c r="AM65" s="244">
        <v>135557</v>
      </c>
      <c r="AN65" s="244">
        <v>163444</v>
      </c>
      <c r="AO65" s="244">
        <v>13185</v>
      </c>
      <c r="AP65" s="244">
        <v>0</v>
      </c>
      <c r="AQ65" s="244">
        <v>36917</v>
      </c>
      <c r="AR65" s="244">
        <v>139450</v>
      </c>
      <c r="AS65" s="244">
        <v>198414</v>
      </c>
      <c r="AT65" s="244">
        <v>150817</v>
      </c>
      <c r="AU65" s="244">
        <v>273739</v>
      </c>
      <c r="AV65" s="244">
        <v>126682</v>
      </c>
      <c r="AW65" s="244">
        <v>64932</v>
      </c>
      <c r="AX65" s="244">
        <v>770673</v>
      </c>
      <c r="AY65" s="244">
        <v>77349</v>
      </c>
      <c r="AZ65" s="244">
        <v>5356</v>
      </c>
      <c r="BA65" s="244">
        <v>3299</v>
      </c>
      <c r="BB65" s="244">
        <v>17852</v>
      </c>
      <c r="BC65" s="244">
        <v>112660</v>
      </c>
      <c r="BD65" s="244">
        <v>11420</v>
      </c>
      <c r="BE65" s="244">
        <v>145515</v>
      </c>
      <c r="BF65" s="244">
        <v>13751</v>
      </c>
      <c r="BG65" s="244">
        <v>2522</v>
      </c>
      <c r="BH65" s="244">
        <v>76259</v>
      </c>
      <c r="BI65" s="244">
        <v>1602</v>
      </c>
      <c r="BJ65" s="244">
        <v>223640</v>
      </c>
      <c r="BK65" s="244">
        <v>136157</v>
      </c>
      <c r="BL65" s="244">
        <v>299720</v>
      </c>
      <c r="BM65" s="244">
        <v>1470179</v>
      </c>
      <c r="BN65" s="244">
        <v>215868</v>
      </c>
      <c r="BO65" s="244">
        <v>1344101</v>
      </c>
      <c r="BP65" s="244">
        <v>182027</v>
      </c>
      <c r="BQ65" s="244">
        <v>694419</v>
      </c>
      <c r="BR65" s="244">
        <v>1503635</v>
      </c>
      <c r="BS65" s="244">
        <v>715564</v>
      </c>
      <c r="BT65" s="244">
        <v>216114</v>
      </c>
      <c r="BU65" s="244">
        <v>1023952</v>
      </c>
      <c r="BV65" s="244">
        <v>5259327</v>
      </c>
      <c r="BW65" s="244">
        <v>275350</v>
      </c>
      <c r="BX65" s="244">
        <v>165146</v>
      </c>
      <c r="BY65" s="244">
        <v>1225519</v>
      </c>
      <c r="BZ65" s="244">
        <v>15856</v>
      </c>
      <c r="CA65" s="244">
        <v>458</v>
      </c>
      <c r="CB65" s="244">
        <v>30086</v>
      </c>
      <c r="CC65" s="244">
        <v>126738</v>
      </c>
      <c r="CD65" s="244">
        <v>853796</v>
      </c>
      <c r="CE65" s="244">
        <v>23236</v>
      </c>
      <c r="CF65" s="244">
        <v>590777</v>
      </c>
      <c r="CG65" s="244">
        <v>97673</v>
      </c>
      <c r="CH65" s="244">
        <v>197509</v>
      </c>
      <c r="CI65" s="244">
        <v>3431140</v>
      </c>
      <c r="CJ65" s="244">
        <v>1574221</v>
      </c>
      <c r="CK65" s="244">
        <v>363296</v>
      </c>
      <c r="CL65" s="244">
        <v>881014</v>
      </c>
      <c r="CM65" s="244">
        <v>346821</v>
      </c>
      <c r="CN65" s="244">
        <v>245157</v>
      </c>
      <c r="CO65" s="244">
        <v>69265</v>
      </c>
      <c r="CP65" s="244">
        <v>151063</v>
      </c>
      <c r="CQ65" s="244">
        <v>3925</v>
      </c>
      <c r="CR65" s="244">
        <v>95642</v>
      </c>
      <c r="CS65" s="244">
        <v>390637</v>
      </c>
      <c r="CT65" s="244">
        <v>134676</v>
      </c>
      <c r="CU65" s="244">
        <v>179971</v>
      </c>
      <c r="CV65" s="244">
        <v>104847</v>
      </c>
      <c r="CW65" s="244">
        <v>274500</v>
      </c>
      <c r="CX65" s="244">
        <v>166745</v>
      </c>
      <c r="CY65" s="244">
        <v>0</v>
      </c>
      <c r="CZ65" s="244">
        <v>0</v>
      </c>
      <c r="DA65" s="245">
        <v>30066649</v>
      </c>
      <c r="DB65" s="243">
        <v>0</v>
      </c>
      <c r="DC65" s="244">
        <v>0</v>
      </c>
      <c r="DD65" s="244">
        <v>0</v>
      </c>
      <c r="DE65" s="244">
        <v>34005182</v>
      </c>
      <c r="DF65" s="244">
        <v>60083454</v>
      </c>
      <c r="DG65" s="244">
        <v>0</v>
      </c>
      <c r="DH65" s="245">
        <v>94088636</v>
      </c>
      <c r="DI65" s="245">
        <v>124155285</v>
      </c>
      <c r="DJ65" s="245">
        <v>0</v>
      </c>
      <c r="DK65" s="245">
        <v>94088636</v>
      </c>
      <c r="DL65" s="245">
        <v>124155285</v>
      </c>
      <c r="DM65" s="245">
        <v>0</v>
      </c>
      <c r="DN65" s="244">
        <v>94088636</v>
      </c>
      <c r="DO65" s="245">
        <v>124155285</v>
      </c>
      <c r="DQ65" s="359">
        <v>0</v>
      </c>
      <c r="DR65" s="359">
        <v>1</v>
      </c>
      <c r="DS65" s="359">
        <v>0</v>
      </c>
      <c r="DT65" s="359">
        <v>0</v>
      </c>
    </row>
    <row r="66" spans="1:124" ht="15" customHeight="1" x14ac:dyDescent="0.15">
      <c r="A66" s="246" t="s">
        <v>388</v>
      </c>
      <c r="B66" s="247" t="s">
        <v>655</v>
      </c>
      <c r="C66" s="243">
        <v>0</v>
      </c>
      <c r="D66" s="244">
        <v>0</v>
      </c>
      <c r="E66" s="244">
        <v>0</v>
      </c>
      <c r="F66" s="244">
        <v>0</v>
      </c>
      <c r="G66" s="244">
        <v>0</v>
      </c>
      <c r="H66" s="244">
        <v>0</v>
      </c>
      <c r="I66" s="244">
        <v>0</v>
      </c>
      <c r="J66" s="244">
        <v>0</v>
      </c>
      <c r="K66" s="244">
        <v>0</v>
      </c>
      <c r="L66" s="244">
        <v>0</v>
      </c>
      <c r="M66" s="244">
        <v>0</v>
      </c>
      <c r="N66" s="244">
        <v>0</v>
      </c>
      <c r="O66" s="244">
        <v>0</v>
      </c>
      <c r="P66" s="244">
        <v>0</v>
      </c>
      <c r="Q66" s="244">
        <v>0</v>
      </c>
      <c r="R66" s="244">
        <v>0</v>
      </c>
      <c r="S66" s="244">
        <v>0</v>
      </c>
      <c r="T66" s="244">
        <v>0</v>
      </c>
      <c r="U66" s="244">
        <v>0</v>
      </c>
      <c r="V66" s="244">
        <v>0</v>
      </c>
      <c r="W66" s="244">
        <v>0</v>
      </c>
      <c r="X66" s="244">
        <v>0</v>
      </c>
      <c r="Y66" s="244">
        <v>0</v>
      </c>
      <c r="Z66" s="244">
        <v>0</v>
      </c>
      <c r="AA66" s="244">
        <v>0</v>
      </c>
      <c r="AB66" s="244">
        <v>0</v>
      </c>
      <c r="AC66" s="244">
        <v>0</v>
      </c>
      <c r="AD66" s="244">
        <v>0</v>
      </c>
      <c r="AE66" s="244">
        <v>0</v>
      </c>
      <c r="AF66" s="244">
        <v>0</v>
      </c>
      <c r="AG66" s="244">
        <v>0</v>
      </c>
      <c r="AH66" s="244">
        <v>0</v>
      </c>
      <c r="AI66" s="244">
        <v>0</v>
      </c>
      <c r="AJ66" s="244">
        <v>0</v>
      </c>
      <c r="AK66" s="244">
        <v>0</v>
      </c>
      <c r="AL66" s="244">
        <v>0</v>
      </c>
      <c r="AM66" s="244">
        <v>0</v>
      </c>
      <c r="AN66" s="244">
        <v>0</v>
      </c>
      <c r="AO66" s="244">
        <v>0</v>
      </c>
      <c r="AP66" s="244">
        <v>0</v>
      </c>
      <c r="AQ66" s="244">
        <v>0</v>
      </c>
      <c r="AR66" s="244">
        <v>0</v>
      </c>
      <c r="AS66" s="244">
        <v>0</v>
      </c>
      <c r="AT66" s="244">
        <v>0</v>
      </c>
      <c r="AU66" s="244">
        <v>0</v>
      </c>
      <c r="AV66" s="244">
        <v>0</v>
      </c>
      <c r="AW66" s="244">
        <v>0</v>
      </c>
      <c r="AX66" s="244">
        <v>0</v>
      </c>
      <c r="AY66" s="244">
        <v>0</v>
      </c>
      <c r="AZ66" s="244">
        <v>0</v>
      </c>
      <c r="BA66" s="244">
        <v>0</v>
      </c>
      <c r="BB66" s="244">
        <v>0</v>
      </c>
      <c r="BC66" s="244">
        <v>0</v>
      </c>
      <c r="BD66" s="244">
        <v>0</v>
      </c>
      <c r="BE66" s="244">
        <v>0</v>
      </c>
      <c r="BF66" s="244">
        <v>0</v>
      </c>
      <c r="BG66" s="244">
        <v>0</v>
      </c>
      <c r="BH66" s="244">
        <v>0</v>
      </c>
      <c r="BI66" s="244">
        <v>0</v>
      </c>
      <c r="BJ66" s="244">
        <v>0</v>
      </c>
      <c r="BK66" s="244">
        <v>0</v>
      </c>
      <c r="BL66" s="244">
        <v>0</v>
      </c>
      <c r="BM66" s="244">
        <v>0</v>
      </c>
      <c r="BN66" s="244">
        <v>0</v>
      </c>
      <c r="BO66" s="244">
        <v>0</v>
      </c>
      <c r="BP66" s="244">
        <v>0</v>
      </c>
      <c r="BQ66" s="244">
        <v>0</v>
      </c>
      <c r="BR66" s="244">
        <v>0</v>
      </c>
      <c r="BS66" s="244">
        <v>0</v>
      </c>
      <c r="BT66" s="244">
        <v>0</v>
      </c>
      <c r="BU66" s="244">
        <v>0</v>
      </c>
      <c r="BV66" s="244">
        <v>0</v>
      </c>
      <c r="BW66" s="244">
        <v>0</v>
      </c>
      <c r="BX66" s="244">
        <v>0</v>
      </c>
      <c r="BY66" s="244">
        <v>0</v>
      </c>
      <c r="BZ66" s="244">
        <v>0</v>
      </c>
      <c r="CA66" s="244">
        <v>0</v>
      </c>
      <c r="CB66" s="244">
        <v>0</v>
      </c>
      <c r="CC66" s="244">
        <v>0</v>
      </c>
      <c r="CD66" s="244">
        <v>0</v>
      </c>
      <c r="CE66" s="244">
        <v>0</v>
      </c>
      <c r="CF66" s="244">
        <v>0</v>
      </c>
      <c r="CG66" s="244">
        <v>0</v>
      </c>
      <c r="CH66" s="244">
        <v>0</v>
      </c>
      <c r="CI66" s="244">
        <v>0</v>
      </c>
      <c r="CJ66" s="244">
        <v>0</v>
      </c>
      <c r="CK66" s="244">
        <v>0</v>
      </c>
      <c r="CL66" s="244">
        <v>0</v>
      </c>
      <c r="CM66" s="244">
        <v>0</v>
      </c>
      <c r="CN66" s="244">
        <v>0</v>
      </c>
      <c r="CO66" s="244">
        <v>0</v>
      </c>
      <c r="CP66" s="244">
        <v>0</v>
      </c>
      <c r="CQ66" s="244">
        <v>0</v>
      </c>
      <c r="CR66" s="244">
        <v>0</v>
      </c>
      <c r="CS66" s="244">
        <v>0</v>
      </c>
      <c r="CT66" s="244">
        <v>0</v>
      </c>
      <c r="CU66" s="244">
        <v>0</v>
      </c>
      <c r="CV66" s="244">
        <v>0</v>
      </c>
      <c r="CW66" s="244">
        <v>0</v>
      </c>
      <c r="CX66" s="244">
        <v>0</v>
      </c>
      <c r="CY66" s="244">
        <v>0</v>
      </c>
      <c r="CZ66" s="244">
        <v>0</v>
      </c>
      <c r="DA66" s="245">
        <v>0</v>
      </c>
      <c r="DB66" s="243">
        <v>0</v>
      </c>
      <c r="DC66" s="244">
        <v>0</v>
      </c>
      <c r="DD66" s="244">
        <v>0</v>
      </c>
      <c r="DE66" s="244">
        <v>687235539</v>
      </c>
      <c r="DF66" s="244">
        <v>162845817</v>
      </c>
      <c r="DG66" s="244">
        <v>0</v>
      </c>
      <c r="DH66" s="245">
        <v>850081356</v>
      </c>
      <c r="DI66" s="245">
        <v>850081356</v>
      </c>
      <c r="DJ66" s="245">
        <v>0</v>
      </c>
      <c r="DK66" s="245">
        <v>850081356</v>
      </c>
      <c r="DL66" s="245">
        <v>850081356</v>
      </c>
      <c r="DM66" s="245">
        <v>0</v>
      </c>
      <c r="DN66" s="244">
        <v>850081356</v>
      </c>
      <c r="DO66" s="245">
        <v>850081356</v>
      </c>
      <c r="DQ66" s="359">
        <v>0</v>
      </c>
      <c r="DR66" s="359">
        <v>1</v>
      </c>
      <c r="DS66" s="359">
        <v>0</v>
      </c>
      <c r="DT66" s="359">
        <v>0</v>
      </c>
    </row>
    <row r="67" spans="1:124" ht="15" customHeight="1" x14ac:dyDescent="0.15">
      <c r="A67" s="246" t="s">
        <v>389</v>
      </c>
      <c r="B67" s="247" t="s">
        <v>579</v>
      </c>
      <c r="C67" s="243">
        <v>670813</v>
      </c>
      <c r="D67" s="244">
        <v>1417676</v>
      </c>
      <c r="E67" s="244">
        <v>966807</v>
      </c>
      <c r="F67" s="244">
        <v>161549</v>
      </c>
      <c r="G67" s="244">
        <v>139826</v>
      </c>
      <c r="H67" s="244">
        <v>0</v>
      </c>
      <c r="I67" s="244">
        <v>682584</v>
      </c>
      <c r="J67" s="244">
        <v>992694</v>
      </c>
      <c r="K67" s="244">
        <v>700554</v>
      </c>
      <c r="L67" s="244">
        <v>214767</v>
      </c>
      <c r="M67" s="244">
        <v>489273</v>
      </c>
      <c r="N67" s="244">
        <v>1050836</v>
      </c>
      <c r="O67" s="244">
        <v>151667</v>
      </c>
      <c r="P67" s="244">
        <v>55621</v>
      </c>
      <c r="Q67" s="244">
        <v>108027</v>
      </c>
      <c r="R67" s="244">
        <v>503090</v>
      </c>
      <c r="S67" s="244">
        <v>991970</v>
      </c>
      <c r="T67" s="244">
        <v>92887</v>
      </c>
      <c r="U67" s="244">
        <v>4342465</v>
      </c>
      <c r="V67" s="244">
        <v>203051</v>
      </c>
      <c r="W67" s="244">
        <v>308492</v>
      </c>
      <c r="X67" s="244">
        <v>268874</v>
      </c>
      <c r="Y67" s="244">
        <v>727389</v>
      </c>
      <c r="Z67" s="244">
        <v>12816</v>
      </c>
      <c r="AA67" s="244">
        <v>43256</v>
      </c>
      <c r="AB67" s="244">
        <v>291317</v>
      </c>
      <c r="AC67" s="244">
        <v>61182</v>
      </c>
      <c r="AD67" s="244">
        <v>271488</v>
      </c>
      <c r="AE67" s="244">
        <v>1372624</v>
      </c>
      <c r="AF67" s="244">
        <v>107139</v>
      </c>
      <c r="AG67" s="244">
        <v>77639</v>
      </c>
      <c r="AH67" s="244">
        <v>215909</v>
      </c>
      <c r="AI67" s="244">
        <v>6105510</v>
      </c>
      <c r="AJ67" s="244">
        <v>319393</v>
      </c>
      <c r="AK67" s="244">
        <v>0</v>
      </c>
      <c r="AL67" s="244">
        <v>0</v>
      </c>
      <c r="AM67" s="244">
        <v>1267289</v>
      </c>
      <c r="AN67" s="244">
        <v>3354885</v>
      </c>
      <c r="AO67" s="244">
        <v>319671</v>
      </c>
      <c r="AP67" s="244">
        <v>0</v>
      </c>
      <c r="AQ67" s="244">
        <v>485044</v>
      </c>
      <c r="AR67" s="244">
        <v>495703</v>
      </c>
      <c r="AS67" s="244">
        <v>1712223</v>
      </c>
      <c r="AT67" s="244">
        <v>1120230</v>
      </c>
      <c r="AU67" s="244">
        <v>1898471</v>
      </c>
      <c r="AV67" s="244">
        <v>964751</v>
      </c>
      <c r="AW67" s="244">
        <v>1643767</v>
      </c>
      <c r="AX67" s="244">
        <v>3536586</v>
      </c>
      <c r="AY67" s="244">
        <v>222894</v>
      </c>
      <c r="AZ67" s="244">
        <v>32795</v>
      </c>
      <c r="BA67" s="244">
        <v>18333</v>
      </c>
      <c r="BB67" s="244">
        <v>76462</v>
      </c>
      <c r="BC67" s="244">
        <v>245779</v>
      </c>
      <c r="BD67" s="244">
        <v>58737</v>
      </c>
      <c r="BE67" s="244">
        <v>3360129</v>
      </c>
      <c r="BF67" s="244">
        <v>251901</v>
      </c>
      <c r="BG67" s="244">
        <v>18556</v>
      </c>
      <c r="BH67" s="244">
        <v>409829</v>
      </c>
      <c r="BI67" s="244">
        <v>168952</v>
      </c>
      <c r="BJ67" s="244">
        <v>914722</v>
      </c>
      <c r="BK67" s="244">
        <v>198179</v>
      </c>
      <c r="BL67" s="244">
        <v>1985450</v>
      </c>
      <c r="BM67" s="244">
        <v>16493905</v>
      </c>
      <c r="BN67" s="244">
        <v>398399</v>
      </c>
      <c r="BO67" s="244">
        <v>1916800</v>
      </c>
      <c r="BP67" s="244">
        <v>4545421</v>
      </c>
      <c r="BQ67" s="244">
        <v>1275558</v>
      </c>
      <c r="BR67" s="244">
        <v>14753492</v>
      </c>
      <c r="BS67" s="244">
        <v>1255510</v>
      </c>
      <c r="BT67" s="244">
        <v>1187402</v>
      </c>
      <c r="BU67" s="244">
        <v>498114</v>
      </c>
      <c r="BV67" s="244">
        <v>0</v>
      </c>
      <c r="BW67" s="244">
        <v>1076053</v>
      </c>
      <c r="BX67" s="244">
        <v>771963</v>
      </c>
      <c r="BY67" s="244">
        <v>170613</v>
      </c>
      <c r="BZ67" s="244">
        <v>6036</v>
      </c>
      <c r="CA67" s="244">
        <v>20746</v>
      </c>
      <c r="CB67" s="244">
        <v>22289</v>
      </c>
      <c r="CC67" s="244">
        <v>502923</v>
      </c>
      <c r="CD67" s="244">
        <v>503346</v>
      </c>
      <c r="CE67" s="244">
        <v>87699</v>
      </c>
      <c r="CF67" s="244">
        <v>1359755</v>
      </c>
      <c r="CG67" s="244">
        <v>118377</v>
      </c>
      <c r="CH67" s="244">
        <v>339637</v>
      </c>
      <c r="CI67" s="244">
        <v>3069131</v>
      </c>
      <c r="CJ67" s="244">
        <v>6877307</v>
      </c>
      <c r="CK67" s="244">
        <v>749095</v>
      </c>
      <c r="CL67" s="244">
        <v>3361355</v>
      </c>
      <c r="CM67" s="244">
        <v>1791726</v>
      </c>
      <c r="CN67" s="244">
        <v>1203121</v>
      </c>
      <c r="CO67" s="244">
        <v>130358</v>
      </c>
      <c r="CP67" s="244">
        <v>266784</v>
      </c>
      <c r="CQ67" s="244">
        <v>92838</v>
      </c>
      <c r="CR67" s="244">
        <v>450234</v>
      </c>
      <c r="CS67" s="244">
        <v>1125787</v>
      </c>
      <c r="CT67" s="244">
        <v>2960784</v>
      </c>
      <c r="CU67" s="244">
        <v>2745631</v>
      </c>
      <c r="CV67" s="244">
        <v>1330294</v>
      </c>
      <c r="CW67" s="244">
        <v>2341790</v>
      </c>
      <c r="CX67" s="244">
        <v>1102001</v>
      </c>
      <c r="CY67" s="244">
        <v>0</v>
      </c>
      <c r="CZ67" s="244">
        <v>206236</v>
      </c>
      <c r="DA67" s="245">
        <v>125989033</v>
      </c>
      <c r="DB67" s="243">
        <v>46255</v>
      </c>
      <c r="DC67" s="244">
        <v>57639893</v>
      </c>
      <c r="DD67" s="244">
        <v>0</v>
      </c>
      <c r="DE67" s="244">
        <v>0</v>
      </c>
      <c r="DF67" s="244">
        <v>0</v>
      </c>
      <c r="DG67" s="244">
        <v>0</v>
      </c>
      <c r="DH67" s="245">
        <v>57686148</v>
      </c>
      <c r="DI67" s="245">
        <v>183675181</v>
      </c>
      <c r="DJ67" s="245">
        <v>0</v>
      </c>
      <c r="DK67" s="245">
        <v>57686148</v>
      </c>
      <c r="DL67" s="245">
        <v>183675181</v>
      </c>
      <c r="DM67" s="245">
        <v>-71099741</v>
      </c>
      <c r="DN67" s="244">
        <v>-13413593</v>
      </c>
      <c r="DO67" s="245">
        <v>112575440</v>
      </c>
      <c r="DQ67" s="359">
        <v>0.38709497999999998</v>
      </c>
      <c r="DR67" s="359">
        <v>0.61290502000000002</v>
      </c>
      <c r="DS67" s="359">
        <v>2.245314907342302E-2</v>
      </c>
      <c r="DT67" s="359">
        <v>0</v>
      </c>
    </row>
    <row r="68" spans="1:124" ht="15" customHeight="1" x14ac:dyDescent="0.15">
      <c r="A68" s="246" t="s">
        <v>390</v>
      </c>
      <c r="B68" s="247" t="s">
        <v>580</v>
      </c>
      <c r="C68" s="243">
        <v>16</v>
      </c>
      <c r="D68" s="244">
        <v>0</v>
      </c>
      <c r="E68" s="244">
        <v>5490</v>
      </c>
      <c r="F68" s="244">
        <v>4019</v>
      </c>
      <c r="G68" s="244">
        <v>211</v>
      </c>
      <c r="H68" s="244">
        <v>0</v>
      </c>
      <c r="I68" s="244">
        <v>386</v>
      </c>
      <c r="J68" s="244">
        <v>82177</v>
      </c>
      <c r="K68" s="244">
        <v>19781</v>
      </c>
      <c r="L68" s="244">
        <v>2015</v>
      </c>
      <c r="M68" s="244">
        <v>128906</v>
      </c>
      <c r="N68" s="244">
        <v>144303</v>
      </c>
      <c r="O68" s="244">
        <v>20378</v>
      </c>
      <c r="P68" s="244">
        <v>8206</v>
      </c>
      <c r="Q68" s="244">
        <v>15055</v>
      </c>
      <c r="R68" s="244">
        <v>20383</v>
      </c>
      <c r="S68" s="244">
        <v>4049</v>
      </c>
      <c r="T68" s="244">
        <v>2304</v>
      </c>
      <c r="U68" s="244">
        <v>73576</v>
      </c>
      <c r="V68" s="244">
        <v>10705</v>
      </c>
      <c r="W68" s="244">
        <v>5706</v>
      </c>
      <c r="X68" s="244">
        <v>48518</v>
      </c>
      <c r="Y68" s="244">
        <v>6599</v>
      </c>
      <c r="Z68" s="244">
        <v>338</v>
      </c>
      <c r="AA68" s="244">
        <v>5994</v>
      </c>
      <c r="AB68" s="244">
        <v>66865</v>
      </c>
      <c r="AC68" s="244">
        <v>5213</v>
      </c>
      <c r="AD68" s="244">
        <v>1365</v>
      </c>
      <c r="AE68" s="244">
        <v>153852</v>
      </c>
      <c r="AF68" s="244">
        <v>8381</v>
      </c>
      <c r="AG68" s="244">
        <v>2005</v>
      </c>
      <c r="AH68" s="244">
        <v>12495</v>
      </c>
      <c r="AI68" s="244">
        <v>19136</v>
      </c>
      <c r="AJ68" s="244">
        <v>14689</v>
      </c>
      <c r="AK68" s="244">
        <v>0</v>
      </c>
      <c r="AL68" s="244">
        <v>0</v>
      </c>
      <c r="AM68" s="244">
        <v>81030</v>
      </c>
      <c r="AN68" s="244">
        <v>249857</v>
      </c>
      <c r="AO68" s="244">
        <v>1067</v>
      </c>
      <c r="AP68" s="244">
        <v>0</v>
      </c>
      <c r="AQ68" s="244">
        <v>25740</v>
      </c>
      <c r="AR68" s="244">
        <v>50115</v>
      </c>
      <c r="AS68" s="244">
        <v>126529</v>
      </c>
      <c r="AT68" s="244">
        <v>79743</v>
      </c>
      <c r="AU68" s="244">
        <v>92532</v>
      </c>
      <c r="AV68" s="244">
        <v>82374</v>
      </c>
      <c r="AW68" s="244">
        <v>77983</v>
      </c>
      <c r="AX68" s="244">
        <v>124707</v>
      </c>
      <c r="AY68" s="244">
        <v>14680</v>
      </c>
      <c r="AZ68" s="244">
        <v>275</v>
      </c>
      <c r="BA68" s="244">
        <v>495</v>
      </c>
      <c r="BB68" s="244">
        <v>5857</v>
      </c>
      <c r="BC68" s="244">
        <v>11100</v>
      </c>
      <c r="BD68" s="244">
        <v>3135</v>
      </c>
      <c r="BE68" s="244">
        <v>488154</v>
      </c>
      <c r="BF68" s="244">
        <v>6518</v>
      </c>
      <c r="BG68" s="244">
        <v>1108</v>
      </c>
      <c r="BH68" s="244">
        <v>53889</v>
      </c>
      <c r="BI68" s="244">
        <v>10882</v>
      </c>
      <c r="BJ68" s="244">
        <v>138990</v>
      </c>
      <c r="BK68" s="244">
        <v>61522</v>
      </c>
      <c r="BL68" s="244">
        <v>214550</v>
      </c>
      <c r="BM68" s="244">
        <v>890319</v>
      </c>
      <c r="BN68" s="244">
        <v>176851</v>
      </c>
      <c r="BO68" s="244">
        <v>36838</v>
      </c>
      <c r="BP68" s="244">
        <v>113372</v>
      </c>
      <c r="BQ68" s="244">
        <v>144510</v>
      </c>
      <c r="BR68" s="244">
        <v>1705459</v>
      </c>
      <c r="BS68" s="244">
        <v>173160</v>
      </c>
      <c r="BT68" s="244">
        <v>89349</v>
      </c>
      <c r="BU68" s="244">
        <v>13091</v>
      </c>
      <c r="BV68" s="244">
        <v>0</v>
      </c>
      <c r="BW68" s="244">
        <v>9487</v>
      </c>
      <c r="BX68" s="244">
        <v>60409</v>
      </c>
      <c r="BY68" s="244">
        <v>12047</v>
      </c>
      <c r="BZ68" s="244">
        <v>2607</v>
      </c>
      <c r="CA68" s="244">
        <v>2024</v>
      </c>
      <c r="CB68" s="244">
        <v>2684</v>
      </c>
      <c r="CC68" s="244">
        <v>911</v>
      </c>
      <c r="CD68" s="244">
        <v>23409</v>
      </c>
      <c r="CE68" s="244">
        <v>9008</v>
      </c>
      <c r="CF68" s="244">
        <v>72282</v>
      </c>
      <c r="CG68" s="244">
        <v>17149</v>
      </c>
      <c r="CH68" s="244">
        <v>31051</v>
      </c>
      <c r="CI68" s="244">
        <v>544940</v>
      </c>
      <c r="CJ68" s="244">
        <v>657886</v>
      </c>
      <c r="CK68" s="244">
        <v>133796</v>
      </c>
      <c r="CL68" s="244">
        <v>443242</v>
      </c>
      <c r="CM68" s="244">
        <v>350647</v>
      </c>
      <c r="CN68" s="244">
        <v>291918</v>
      </c>
      <c r="CO68" s="244">
        <v>35193</v>
      </c>
      <c r="CP68" s="244">
        <v>4064</v>
      </c>
      <c r="CQ68" s="244">
        <v>3526</v>
      </c>
      <c r="CR68" s="244">
        <v>153902</v>
      </c>
      <c r="CS68" s="244">
        <v>191054</v>
      </c>
      <c r="CT68" s="244">
        <v>676800</v>
      </c>
      <c r="CU68" s="244">
        <v>1192466</v>
      </c>
      <c r="CV68" s="244">
        <v>204970</v>
      </c>
      <c r="CW68" s="244">
        <v>65779</v>
      </c>
      <c r="CX68" s="244">
        <v>163210</v>
      </c>
      <c r="CY68" s="244">
        <v>0</v>
      </c>
      <c r="CZ68" s="244">
        <v>8180</v>
      </c>
      <c r="DA68" s="245">
        <v>11603538</v>
      </c>
      <c r="DB68" s="243">
        <v>12008</v>
      </c>
      <c r="DC68" s="244">
        <v>638680</v>
      </c>
      <c r="DD68" s="244">
        <v>0</v>
      </c>
      <c r="DE68" s="244">
        <v>0</v>
      </c>
      <c r="DF68" s="244">
        <v>0</v>
      </c>
      <c r="DG68" s="244">
        <v>0</v>
      </c>
      <c r="DH68" s="245">
        <v>650688</v>
      </c>
      <c r="DI68" s="245">
        <v>12254226</v>
      </c>
      <c r="DJ68" s="245">
        <v>0</v>
      </c>
      <c r="DK68" s="245">
        <v>650688</v>
      </c>
      <c r="DL68" s="245">
        <v>12254226</v>
      </c>
      <c r="DM68" s="245">
        <v>0</v>
      </c>
      <c r="DN68" s="244">
        <v>650688</v>
      </c>
      <c r="DO68" s="245">
        <v>12254226</v>
      </c>
      <c r="DQ68" s="359">
        <v>0</v>
      </c>
      <c r="DR68" s="359">
        <v>1</v>
      </c>
      <c r="DS68" s="359">
        <v>2.4879257236327305E-4</v>
      </c>
      <c r="DT68" s="359">
        <v>0</v>
      </c>
    </row>
    <row r="69" spans="1:124" ht="15" customHeight="1" x14ac:dyDescent="0.15">
      <c r="A69" s="246" t="s">
        <v>391</v>
      </c>
      <c r="B69" s="247" t="s">
        <v>581</v>
      </c>
      <c r="C69" s="243">
        <v>7184</v>
      </c>
      <c r="D69" s="244">
        <v>238718</v>
      </c>
      <c r="E69" s="244">
        <v>37710</v>
      </c>
      <c r="F69" s="244">
        <v>6011</v>
      </c>
      <c r="G69" s="244">
        <v>3984</v>
      </c>
      <c r="H69" s="244">
        <v>0</v>
      </c>
      <c r="I69" s="244">
        <v>46552</v>
      </c>
      <c r="J69" s="244">
        <v>170764</v>
      </c>
      <c r="K69" s="244">
        <v>120706</v>
      </c>
      <c r="L69" s="244">
        <v>20838</v>
      </c>
      <c r="M69" s="244">
        <v>69753</v>
      </c>
      <c r="N69" s="244">
        <v>168780</v>
      </c>
      <c r="O69" s="244">
        <v>38542</v>
      </c>
      <c r="P69" s="244">
        <v>952</v>
      </c>
      <c r="Q69" s="244">
        <v>7477</v>
      </c>
      <c r="R69" s="244">
        <v>28080</v>
      </c>
      <c r="S69" s="244">
        <v>29627</v>
      </c>
      <c r="T69" s="244">
        <v>5125</v>
      </c>
      <c r="U69" s="244">
        <v>219488</v>
      </c>
      <c r="V69" s="244">
        <v>19966</v>
      </c>
      <c r="W69" s="244">
        <v>8377</v>
      </c>
      <c r="X69" s="244">
        <v>35845</v>
      </c>
      <c r="Y69" s="244">
        <v>10265</v>
      </c>
      <c r="Z69" s="244">
        <v>2122</v>
      </c>
      <c r="AA69" s="244">
        <v>20670</v>
      </c>
      <c r="AB69" s="244">
        <v>123059</v>
      </c>
      <c r="AC69" s="244">
        <v>7312</v>
      </c>
      <c r="AD69" s="244">
        <v>6988</v>
      </c>
      <c r="AE69" s="244">
        <v>63573</v>
      </c>
      <c r="AF69" s="244">
        <v>3791</v>
      </c>
      <c r="AG69" s="244">
        <v>1411</v>
      </c>
      <c r="AH69" s="244">
        <v>20751</v>
      </c>
      <c r="AI69" s="244">
        <v>116684</v>
      </c>
      <c r="AJ69" s="244">
        <v>8788</v>
      </c>
      <c r="AK69" s="244">
        <v>0</v>
      </c>
      <c r="AL69" s="244">
        <v>0</v>
      </c>
      <c r="AM69" s="244">
        <v>87323</v>
      </c>
      <c r="AN69" s="244">
        <v>23620</v>
      </c>
      <c r="AO69" s="244">
        <v>6304</v>
      </c>
      <c r="AP69" s="244">
        <v>0</v>
      </c>
      <c r="AQ69" s="244">
        <v>15743</v>
      </c>
      <c r="AR69" s="244">
        <v>28658</v>
      </c>
      <c r="AS69" s="244">
        <v>64381</v>
      </c>
      <c r="AT69" s="244">
        <v>86959</v>
      </c>
      <c r="AU69" s="244">
        <v>99341</v>
      </c>
      <c r="AV69" s="244">
        <v>52418</v>
      </c>
      <c r="AW69" s="244">
        <v>68815</v>
      </c>
      <c r="AX69" s="244">
        <v>235746</v>
      </c>
      <c r="AY69" s="244">
        <v>15945</v>
      </c>
      <c r="AZ69" s="244">
        <v>3255</v>
      </c>
      <c r="BA69" s="244">
        <v>1323</v>
      </c>
      <c r="BB69" s="244">
        <v>7892</v>
      </c>
      <c r="BC69" s="244">
        <v>19509</v>
      </c>
      <c r="BD69" s="244">
        <v>3866</v>
      </c>
      <c r="BE69" s="244">
        <v>181010</v>
      </c>
      <c r="BF69" s="244">
        <v>11777</v>
      </c>
      <c r="BG69" s="244">
        <v>1374</v>
      </c>
      <c r="BH69" s="244">
        <v>46913</v>
      </c>
      <c r="BI69" s="244">
        <v>27264</v>
      </c>
      <c r="BJ69" s="244">
        <v>265129</v>
      </c>
      <c r="BK69" s="244">
        <v>159368</v>
      </c>
      <c r="BL69" s="244">
        <v>475608</v>
      </c>
      <c r="BM69" s="244">
        <v>88580</v>
      </c>
      <c r="BN69" s="244">
        <v>75090</v>
      </c>
      <c r="BO69" s="244">
        <v>3996368</v>
      </c>
      <c r="BP69" s="244">
        <v>619718</v>
      </c>
      <c r="BQ69" s="244">
        <v>172954</v>
      </c>
      <c r="BR69" s="244">
        <v>1785792</v>
      </c>
      <c r="BS69" s="244">
        <v>334510</v>
      </c>
      <c r="BT69" s="244">
        <v>167584</v>
      </c>
      <c r="BU69" s="244">
        <v>24094</v>
      </c>
      <c r="BV69" s="244">
        <v>0</v>
      </c>
      <c r="BW69" s="244">
        <v>125422</v>
      </c>
      <c r="BX69" s="244">
        <v>171692</v>
      </c>
      <c r="BY69" s="244">
        <v>1009894</v>
      </c>
      <c r="BZ69" s="244">
        <v>4795</v>
      </c>
      <c r="CA69" s="244">
        <v>1538</v>
      </c>
      <c r="CB69" s="244">
        <v>7141</v>
      </c>
      <c r="CC69" s="244">
        <v>18308</v>
      </c>
      <c r="CD69" s="244">
        <v>238661</v>
      </c>
      <c r="CE69" s="244">
        <v>10741</v>
      </c>
      <c r="CF69" s="244">
        <v>682654</v>
      </c>
      <c r="CG69" s="244">
        <v>10281</v>
      </c>
      <c r="CH69" s="244">
        <v>62166</v>
      </c>
      <c r="CI69" s="244">
        <v>1458895</v>
      </c>
      <c r="CJ69" s="244">
        <v>2515022</v>
      </c>
      <c r="CK69" s="244">
        <v>1104457</v>
      </c>
      <c r="CL69" s="244">
        <v>1846663</v>
      </c>
      <c r="CM69" s="244">
        <v>576254</v>
      </c>
      <c r="CN69" s="244">
        <v>725047</v>
      </c>
      <c r="CO69" s="244">
        <v>97573</v>
      </c>
      <c r="CP69" s="244">
        <v>26835</v>
      </c>
      <c r="CQ69" s="244">
        <v>3099</v>
      </c>
      <c r="CR69" s="244">
        <v>114351</v>
      </c>
      <c r="CS69" s="244">
        <v>252660</v>
      </c>
      <c r="CT69" s="244">
        <v>889217</v>
      </c>
      <c r="CU69" s="244">
        <v>1329667</v>
      </c>
      <c r="CV69" s="244">
        <v>716949</v>
      </c>
      <c r="CW69" s="244">
        <v>395058</v>
      </c>
      <c r="CX69" s="244">
        <v>256240</v>
      </c>
      <c r="CY69" s="244">
        <v>0</v>
      </c>
      <c r="CZ69" s="244">
        <v>65517</v>
      </c>
      <c r="DA69" s="245">
        <v>25640921</v>
      </c>
      <c r="DB69" s="243">
        <v>23171</v>
      </c>
      <c r="DC69" s="244">
        <v>17091726</v>
      </c>
      <c r="DD69" s="244">
        <v>2799722</v>
      </c>
      <c r="DE69" s="244">
        <v>0</v>
      </c>
      <c r="DF69" s="244">
        <v>0</v>
      </c>
      <c r="DG69" s="244">
        <v>0</v>
      </c>
      <c r="DH69" s="245">
        <v>19914619</v>
      </c>
      <c r="DI69" s="245">
        <v>45555540</v>
      </c>
      <c r="DJ69" s="245">
        <v>0</v>
      </c>
      <c r="DK69" s="245">
        <v>19914619</v>
      </c>
      <c r="DL69" s="245">
        <v>45555540</v>
      </c>
      <c r="DM69" s="245">
        <v>0</v>
      </c>
      <c r="DN69" s="244">
        <v>19914619</v>
      </c>
      <c r="DO69" s="245">
        <v>45555540</v>
      </c>
      <c r="DQ69" s="359">
        <v>0</v>
      </c>
      <c r="DR69" s="359">
        <v>1</v>
      </c>
      <c r="DS69" s="359">
        <v>6.6579421269935416E-3</v>
      </c>
      <c r="DT69" s="359">
        <v>2.7239672928324587E-3</v>
      </c>
    </row>
    <row r="70" spans="1:124" ht="15" customHeight="1" x14ac:dyDescent="0.15">
      <c r="A70" s="246" t="s">
        <v>392</v>
      </c>
      <c r="B70" s="247" t="s">
        <v>582</v>
      </c>
      <c r="C70" s="243">
        <v>12</v>
      </c>
      <c r="D70" s="244">
        <v>85814</v>
      </c>
      <c r="E70" s="244">
        <v>27535</v>
      </c>
      <c r="F70" s="244">
        <v>2935</v>
      </c>
      <c r="G70" s="244">
        <v>288</v>
      </c>
      <c r="H70" s="244">
        <v>0</v>
      </c>
      <c r="I70" s="244">
        <v>24132</v>
      </c>
      <c r="J70" s="244">
        <v>218113</v>
      </c>
      <c r="K70" s="244">
        <v>30868</v>
      </c>
      <c r="L70" s="244">
        <v>2095</v>
      </c>
      <c r="M70" s="244">
        <v>44926</v>
      </c>
      <c r="N70" s="244">
        <v>9206</v>
      </c>
      <c r="O70" s="244">
        <v>1772</v>
      </c>
      <c r="P70" s="244">
        <v>9117</v>
      </c>
      <c r="Q70" s="244">
        <v>143</v>
      </c>
      <c r="R70" s="244">
        <v>4303</v>
      </c>
      <c r="S70" s="244">
        <v>17347</v>
      </c>
      <c r="T70" s="244">
        <v>982</v>
      </c>
      <c r="U70" s="244">
        <v>23395</v>
      </c>
      <c r="V70" s="244">
        <v>4666</v>
      </c>
      <c r="W70" s="244">
        <v>5429</v>
      </c>
      <c r="X70" s="244">
        <v>19198</v>
      </c>
      <c r="Y70" s="244">
        <v>11910</v>
      </c>
      <c r="Z70" s="244">
        <v>633</v>
      </c>
      <c r="AA70" s="244">
        <v>4803</v>
      </c>
      <c r="AB70" s="244">
        <v>73119</v>
      </c>
      <c r="AC70" s="244">
        <v>1183</v>
      </c>
      <c r="AD70" s="244">
        <v>107</v>
      </c>
      <c r="AE70" s="244">
        <v>1384</v>
      </c>
      <c r="AF70" s="244">
        <v>184</v>
      </c>
      <c r="AG70" s="244">
        <v>339</v>
      </c>
      <c r="AH70" s="244">
        <v>8864</v>
      </c>
      <c r="AI70" s="244">
        <v>123608</v>
      </c>
      <c r="AJ70" s="244">
        <v>28243</v>
      </c>
      <c r="AK70" s="244">
        <v>0</v>
      </c>
      <c r="AL70" s="244">
        <v>0</v>
      </c>
      <c r="AM70" s="244">
        <v>386</v>
      </c>
      <c r="AN70" s="244">
        <v>860</v>
      </c>
      <c r="AO70" s="244">
        <v>0</v>
      </c>
      <c r="AP70" s="244">
        <v>0</v>
      </c>
      <c r="AQ70" s="244">
        <v>832</v>
      </c>
      <c r="AR70" s="244">
        <v>2897</v>
      </c>
      <c r="AS70" s="244">
        <v>2946</v>
      </c>
      <c r="AT70" s="244">
        <v>15758</v>
      </c>
      <c r="AU70" s="244">
        <v>2157</v>
      </c>
      <c r="AV70" s="244">
        <v>7186</v>
      </c>
      <c r="AW70" s="244">
        <v>24134</v>
      </c>
      <c r="AX70" s="244">
        <v>55031</v>
      </c>
      <c r="AY70" s="244">
        <v>5424</v>
      </c>
      <c r="AZ70" s="244">
        <v>18</v>
      </c>
      <c r="BA70" s="244">
        <v>125</v>
      </c>
      <c r="BB70" s="244">
        <v>5863</v>
      </c>
      <c r="BC70" s="244">
        <v>2499</v>
      </c>
      <c r="BD70" s="244">
        <v>1573</v>
      </c>
      <c r="BE70" s="244">
        <v>8681</v>
      </c>
      <c r="BF70" s="244">
        <v>9608</v>
      </c>
      <c r="BG70" s="244">
        <v>10266</v>
      </c>
      <c r="BH70" s="244">
        <v>1130</v>
      </c>
      <c r="BI70" s="244">
        <v>0</v>
      </c>
      <c r="BJ70" s="244">
        <v>95679</v>
      </c>
      <c r="BK70" s="244">
        <v>530</v>
      </c>
      <c r="BL70" s="244">
        <v>2576338</v>
      </c>
      <c r="BM70" s="244">
        <v>2726476</v>
      </c>
      <c r="BN70" s="244">
        <v>9088</v>
      </c>
      <c r="BO70" s="244">
        <v>46654</v>
      </c>
      <c r="BP70" s="244">
        <v>0</v>
      </c>
      <c r="BQ70" s="244">
        <v>201375</v>
      </c>
      <c r="BR70" s="244">
        <v>410569</v>
      </c>
      <c r="BS70" s="244">
        <v>433011</v>
      </c>
      <c r="BT70" s="244">
        <v>3958</v>
      </c>
      <c r="BU70" s="244">
        <v>0</v>
      </c>
      <c r="BV70" s="244">
        <v>0</v>
      </c>
      <c r="BW70" s="244">
        <v>225693</v>
      </c>
      <c r="BX70" s="244">
        <v>237414</v>
      </c>
      <c r="BY70" s="244">
        <v>0</v>
      </c>
      <c r="BZ70" s="244">
        <v>5826</v>
      </c>
      <c r="CA70" s="244">
        <v>3137</v>
      </c>
      <c r="CB70" s="244">
        <v>14406</v>
      </c>
      <c r="CC70" s="244">
        <v>8762</v>
      </c>
      <c r="CD70" s="244">
        <v>219046</v>
      </c>
      <c r="CE70" s="244">
        <v>13119</v>
      </c>
      <c r="CF70" s="244">
        <v>602032</v>
      </c>
      <c r="CG70" s="244">
        <v>158747</v>
      </c>
      <c r="CH70" s="244">
        <v>52712</v>
      </c>
      <c r="CI70" s="244">
        <v>5648262</v>
      </c>
      <c r="CJ70" s="244">
        <v>909677</v>
      </c>
      <c r="CK70" s="244">
        <v>183023</v>
      </c>
      <c r="CL70" s="244">
        <v>855139</v>
      </c>
      <c r="CM70" s="244">
        <v>211178</v>
      </c>
      <c r="CN70" s="244">
        <v>217578</v>
      </c>
      <c r="CO70" s="244">
        <v>835</v>
      </c>
      <c r="CP70" s="244">
        <v>24641</v>
      </c>
      <c r="CQ70" s="244">
        <v>1565</v>
      </c>
      <c r="CR70" s="244">
        <v>56082</v>
      </c>
      <c r="CS70" s="244">
        <v>35009</v>
      </c>
      <c r="CT70" s="244">
        <v>1711624</v>
      </c>
      <c r="CU70" s="244">
        <v>1219461</v>
      </c>
      <c r="CV70" s="244">
        <v>330665</v>
      </c>
      <c r="CW70" s="244">
        <v>437223</v>
      </c>
      <c r="CX70" s="244">
        <v>473089</v>
      </c>
      <c r="CY70" s="244">
        <v>0</v>
      </c>
      <c r="CZ70" s="244">
        <v>432219</v>
      </c>
      <c r="DA70" s="245">
        <v>21735869</v>
      </c>
      <c r="DB70" s="243">
        <v>0</v>
      </c>
      <c r="DC70" s="244">
        <v>29257802</v>
      </c>
      <c r="DD70" s="244">
        <v>12474194</v>
      </c>
      <c r="DE70" s="244">
        <v>0</v>
      </c>
      <c r="DF70" s="244">
        <v>0</v>
      </c>
      <c r="DG70" s="244">
        <v>0</v>
      </c>
      <c r="DH70" s="245">
        <v>41731996</v>
      </c>
      <c r="DI70" s="245">
        <v>63467865</v>
      </c>
      <c r="DJ70" s="245">
        <v>0</v>
      </c>
      <c r="DK70" s="245">
        <v>41731996</v>
      </c>
      <c r="DL70" s="245">
        <v>63467865</v>
      </c>
      <c r="DM70" s="245">
        <v>0</v>
      </c>
      <c r="DN70" s="244">
        <v>41731996</v>
      </c>
      <c r="DO70" s="245">
        <v>63467865</v>
      </c>
      <c r="DQ70" s="359">
        <v>0</v>
      </c>
      <c r="DR70" s="359">
        <v>1</v>
      </c>
      <c r="DS70" s="359">
        <v>1.1397137566974564E-2</v>
      </c>
      <c r="DT70" s="359">
        <v>1.2136668019341528E-2</v>
      </c>
    </row>
    <row r="71" spans="1:124" ht="15" customHeight="1" x14ac:dyDescent="0.15">
      <c r="A71" s="246" t="s">
        <v>393</v>
      </c>
      <c r="B71" s="247" t="s">
        <v>656</v>
      </c>
      <c r="C71" s="243">
        <v>4006236</v>
      </c>
      <c r="D71" s="244">
        <v>4350964</v>
      </c>
      <c r="E71" s="244">
        <v>887316</v>
      </c>
      <c r="F71" s="244">
        <v>424867</v>
      </c>
      <c r="G71" s="244">
        <v>1525081</v>
      </c>
      <c r="H71" s="244">
        <v>0</v>
      </c>
      <c r="I71" s="244">
        <v>418750</v>
      </c>
      <c r="J71" s="244">
        <v>7147305</v>
      </c>
      <c r="K71" s="244">
        <v>4451270</v>
      </c>
      <c r="L71" s="244">
        <v>1640159</v>
      </c>
      <c r="M71" s="244">
        <v>3456436</v>
      </c>
      <c r="N71" s="244">
        <v>7133350</v>
      </c>
      <c r="O71" s="244">
        <v>461479</v>
      </c>
      <c r="P71" s="244">
        <v>564550</v>
      </c>
      <c r="Q71" s="244">
        <v>212230</v>
      </c>
      <c r="R71" s="244">
        <v>1380704</v>
      </c>
      <c r="S71" s="244">
        <v>3489270</v>
      </c>
      <c r="T71" s="244">
        <v>509037</v>
      </c>
      <c r="U71" s="244">
        <v>2192804</v>
      </c>
      <c r="V71" s="244">
        <v>1260598</v>
      </c>
      <c r="W71" s="244">
        <v>928178</v>
      </c>
      <c r="X71" s="244">
        <v>182066</v>
      </c>
      <c r="Y71" s="244">
        <v>44322</v>
      </c>
      <c r="Z71" s="244">
        <v>15446</v>
      </c>
      <c r="AA71" s="244">
        <v>119498</v>
      </c>
      <c r="AB71" s="244">
        <v>1387893</v>
      </c>
      <c r="AC71" s="244">
        <v>272453</v>
      </c>
      <c r="AD71" s="244">
        <v>673891</v>
      </c>
      <c r="AE71" s="244">
        <v>2832357</v>
      </c>
      <c r="AF71" s="244">
        <v>218529</v>
      </c>
      <c r="AG71" s="244">
        <v>697743</v>
      </c>
      <c r="AH71" s="244">
        <v>311960</v>
      </c>
      <c r="AI71" s="244">
        <v>2070120</v>
      </c>
      <c r="AJ71" s="244">
        <v>315868</v>
      </c>
      <c r="AK71" s="244">
        <v>0</v>
      </c>
      <c r="AL71" s="244">
        <v>0</v>
      </c>
      <c r="AM71" s="244">
        <v>330943</v>
      </c>
      <c r="AN71" s="244">
        <v>1298020</v>
      </c>
      <c r="AO71" s="244">
        <v>42002</v>
      </c>
      <c r="AP71" s="244">
        <v>0</v>
      </c>
      <c r="AQ71" s="244">
        <v>741950</v>
      </c>
      <c r="AR71" s="244">
        <v>2189648</v>
      </c>
      <c r="AS71" s="244">
        <v>2627429</v>
      </c>
      <c r="AT71" s="244">
        <v>3856093</v>
      </c>
      <c r="AU71" s="244">
        <v>6507760</v>
      </c>
      <c r="AV71" s="244">
        <v>3266080</v>
      </c>
      <c r="AW71" s="244">
        <v>2191125</v>
      </c>
      <c r="AX71" s="244">
        <v>5360297</v>
      </c>
      <c r="AY71" s="244">
        <v>1762836</v>
      </c>
      <c r="AZ71" s="244">
        <v>275856</v>
      </c>
      <c r="BA71" s="244">
        <v>115057</v>
      </c>
      <c r="BB71" s="244">
        <v>240284</v>
      </c>
      <c r="BC71" s="244">
        <v>1977422</v>
      </c>
      <c r="BD71" s="244">
        <v>351628</v>
      </c>
      <c r="BE71" s="244">
        <v>12029924</v>
      </c>
      <c r="BF71" s="244">
        <v>903135</v>
      </c>
      <c r="BG71" s="244">
        <v>86780</v>
      </c>
      <c r="BH71" s="244">
        <v>2696750</v>
      </c>
      <c r="BI71" s="244">
        <v>24792</v>
      </c>
      <c r="BJ71" s="244">
        <v>20046498</v>
      </c>
      <c r="BK71" s="244">
        <v>8339758</v>
      </c>
      <c r="BL71" s="244">
        <v>30351436</v>
      </c>
      <c r="BM71" s="244">
        <v>713431</v>
      </c>
      <c r="BN71" s="244">
        <v>218850</v>
      </c>
      <c r="BO71" s="244">
        <v>727200</v>
      </c>
      <c r="BP71" s="244">
        <v>710722</v>
      </c>
      <c r="BQ71" s="244">
        <v>2325338</v>
      </c>
      <c r="BR71" s="244">
        <v>2964826</v>
      </c>
      <c r="BS71" s="244">
        <v>946015</v>
      </c>
      <c r="BT71" s="244">
        <v>41841</v>
      </c>
      <c r="BU71" s="244">
        <v>96241</v>
      </c>
      <c r="BV71" s="244">
        <v>140247</v>
      </c>
      <c r="BW71" s="244">
        <v>31575</v>
      </c>
      <c r="BX71" s="244">
        <v>1405227</v>
      </c>
      <c r="BY71" s="244">
        <v>5043735</v>
      </c>
      <c r="BZ71" s="244">
        <v>64164</v>
      </c>
      <c r="CA71" s="244">
        <v>53665</v>
      </c>
      <c r="CB71" s="244">
        <v>31726</v>
      </c>
      <c r="CC71" s="244">
        <v>59090</v>
      </c>
      <c r="CD71" s="244">
        <v>166718</v>
      </c>
      <c r="CE71" s="244">
        <v>39775</v>
      </c>
      <c r="CF71" s="244">
        <v>442296</v>
      </c>
      <c r="CG71" s="244">
        <v>68749</v>
      </c>
      <c r="CH71" s="244">
        <v>1912449</v>
      </c>
      <c r="CI71" s="244">
        <v>1718124</v>
      </c>
      <c r="CJ71" s="244">
        <v>1722899</v>
      </c>
      <c r="CK71" s="244">
        <v>2020750</v>
      </c>
      <c r="CL71" s="244">
        <v>28272076</v>
      </c>
      <c r="CM71" s="244">
        <v>1791685</v>
      </c>
      <c r="CN71" s="244">
        <v>1716747</v>
      </c>
      <c r="CO71" s="244">
        <v>920112</v>
      </c>
      <c r="CP71" s="244">
        <v>571462</v>
      </c>
      <c r="CQ71" s="244">
        <v>104226</v>
      </c>
      <c r="CR71" s="244">
        <v>7897712</v>
      </c>
      <c r="CS71" s="244">
        <v>1483146</v>
      </c>
      <c r="CT71" s="244">
        <v>2570259</v>
      </c>
      <c r="CU71" s="244">
        <v>11270594</v>
      </c>
      <c r="CV71" s="244">
        <v>733109</v>
      </c>
      <c r="CW71" s="244">
        <v>849792</v>
      </c>
      <c r="CX71" s="244">
        <v>854306</v>
      </c>
      <c r="CY71" s="244">
        <v>2050380</v>
      </c>
      <c r="CZ71" s="244">
        <v>439438</v>
      </c>
      <c r="DA71" s="245">
        <v>248386930</v>
      </c>
      <c r="DB71" s="243">
        <v>3492687</v>
      </c>
      <c r="DC71" s="244">
        <v>76096047</v>
      </c>
      <c r="DD71" s="244">
        <v>13220</v>
      </c>
      <c r="DE71" s="244">
        <v>6081039</v>
      </c>
      <c r="DF71" s="244">
        <v>34322014</v>
      </c>
      <c r="DG71" s="244">
        <v>1486090</v>
      </c>
      <c r="DH71" s="245">
        <v>121491097</v>
      </c>
      <c r="DI71" s="245">
        <v>369878027</v>
      </c>
      <c r="DJ71" s="245">
        <v>109226988</v>
      </c>
      <c r="DK71" s="245">
        <v>230718085</v>
      </c>
      <c r="DL71" s="245">
        <v>479105015</v>
      </c>
      <c r="DM71" s="245">
        <v>-215889646</v>
      </c>
      <c r="DN71" s="244">
        <v>14828439</v>
      </c>
      <c r="DO71" s="245">
        <v>263215369</v>
      </c>
      <c r="DQ71" s="359">
        <v>0.58367793999999995</v>
      </c>
      <c r="DR71" s="359">
        <v>0.41632206000000005</v>
      </c>
      <c r="DS71" s="359">
        <v>2.9642592972703899E-2</v>
      </c>
      <c r="DT71" s="359">
        <v>1.2862294046067826E-5</v>
      </c>
    </row>
    <row r="72" spans="1:124" ht="15" customHeight="1" x14ac:dyDescent="0.15">
      <c r="A72" s="246" t="s">
        <v>394</v>
      </c>
      <c r="B72" s="247" t="s">
        <v>657</v>
      </c>
      <c r="C72" s="243">
        <v>4806668</v>
      </c>
      <c r="D72" s="244">
        <v>4380398</v>
      </c>
      <c r="E72" s="244">
        <v>251511</v>
      </c>
      <c r="F72" s="244">
        <v>185460</v>
      </c>
      <c r="G72" s="244">
        <v>463264</v>
      </c>
      <c r="H72" s="244">
        <v>0</v>
      </c>
      <c r="I72" s="244">
        <v>112587</v>
      </c>
      <c r="J72" s="244">
        <v>56744</v>
      </c>
      <c r="K72" s="244">
        <v>41896</v>
      </c>
      <c r="L72" s="244">
        <v>7826</v>
      </c>
      <c r="M72" s="244">
        <v>58063</v>
      </c>
      <c r="N72" s="244">
        <v>668725</v>
      </c>
      <c r="O72" s="244">
        <v>21730</v>
      </c>
      <c r="P72" s="244">
        <v>3802</v>
      </c>
      <c r="Q72" s="244">
        <v>6655</v>
      </c>
      <c r="R72" s="244">
        <v>608281</v>
      </c>
      <c r="S72" s="244">
        <v>87441</v>
      </c>
      <c r="T72" s="244">
        <v>74243</v>
      </c>
      <c r="U72" s="244">
        <v>43012</v>
      </c>
      <c r="V72" s="244">
        <v>15775</v>
      </c>
      <c r="W72" s="244">
        <v>10772</v>
      </c>
      <c r="X72" s="244">
        <v>14728</v>
      </c>
      <c r="Y72" s="244">
        <v>3800</v>
      </c>
      <c r="Z72" s="244">
        <v>632</v>
      </c>
      <c r="AA72" s="244">
        <v>1383</v>
      </c>
      <c r="AB72" s="244">
        <v>44838</v>
      </c>
      <c r="AC72" s="244">
        <v>4876</v>
      </c>
      <c r="AD72" s="244">
        <v>14261</v>
      </c>
      <c r="AE72" s="244">
        <v>33234</v>
      </c>
      <c r="AF72" s="244">
        <v>14907</v>
      </c>
      <c r="AG72" s="244">
        <v>222151</v>
      </c>
      <c r="AH72" s="244">
        <v>26264</v>
      </c>
      <c r="AI72" s="244">
        <v>89467</v>
      </c>
      <c r="AJ72" s="244">
        <v>21930</v>
      </c>
      <c r="AK72" s="244">
        <v>0</v>
      </c>
      <c r="AL72" s="244">
        <v>0</v>
      </c>
      <c r="AM72" s="244">
        <v>32849</v>
      </c>
      <c r="AN72" s="244">
        <v>77992</v>
      </c>
      <c r="AO72" s="244">
        <v>2833</v>
      </c>
      <c r="AP72" s="244">
        <v>0</v>
      </c>
      <c r="AQ72" s="244">
        <v>17951</v>
      </c>
      <c r="AR72" s="244">
        <v>38235</v>
      </c>
      <c r="AS72" s="244">
        <v>72314</v>
      </c>
      <c r="AT72" s="244">
        <v>257096</v>
      </c>
      <c r="AU72" s="244">
        <v>790019</v>
      </c>
      <c r="AV72" s="244">
        <v>393773</v>
      </c>
      <c r="AW72" s="244">
        <v>65780</v>
      </c>
      <c r="AX72" s="244">
        <v>381554</v>
      </c>
      <c r="AY72" s="244">
        <v>89652</v>
      </c>
      <c r="AZ72" s="244">
        <v>7392</v>
      </c>
      <c r="BA72" s="244">
        <v>11800</v>
      </c>
      <c r="BB72" s="244">
        <v>11411</v>
      </c>
      <c r="BC72" s="244">
        <v>119936</v>
      </c>
      <c r="BD72" s="244">
        <v>30087</v>
      </c>
      <c r="BE72" s="244">
        <v>900305</v>
      </c>
      <c r="BF72" s="244">
        <v>67382</v>
      </c>
      <c r="BG72" s="244">
        <v>3535</v>
      </c>
      <c r="BH72" s="244">
        <v>2934886</v>
      </c>
      <c r="BI72" s="244">
        <v>10886</v>
      </c>
      <c r="BJ72" s="244">
        <v>1274188</v>
      </c>
      <c r="BK72" s="244">
        <v>611079</v>
      </c>
      <c r="BL72" s="244">
        <v>3858176</v>
      </c>
      <c r="BM72" s="244">
        <v>55183</v>
      </c>
      <c r="BN72" s="244">
        <v>5760</v>
      </c>
      <c r="BO72" s="244">
        <v>120157</v>
      </c>
      <c r="BP72" s="244">
        <v>291183</v>
      </c>
      <c r="BQ72" s="244">
        <v>975689</v>
      </c>
      <c r="BR72" s="244">
        <v>1457176</v>
      </c>
      <c r="BS72" s="244">
        <v>484686</v>
      </c>
      <c r="BT72" s="244">
        <v>34470</v>
      </c>
      <c r="BU72" s="244">
        <v>199293</v>
      </c>
      <c r="BV72" s="244">
        <v>233167</v>
      </c>
      <c r="BW72" s="244">
        <v>23880</v>
      </c>
      <c r="BX72" s="244">
        <v>791461</v>
      </c>
      <c r="BY72" s="244">
        <v>5869471</v>
      </c>
      <c r="BZ72" s="244">
        <v>11634</v>
      </c>
      <c r="CA72" s="244">
        <v>7564</v>
      </c>
      <c r="CB72" s="244">
        <v>25740</v>
      </c>
      <c r="CC72" s="244">
        <v>20339</v>
      </c>
      <c r="CD72" s="244">
        <v>70698</v>
      </c>
      <c r="CE72" s="244">
        <v>59327</v>
      </c>
      <c r="CF72" s="244">
        <v>262870</v>
      </c>
      <c r="CG72" s="244">
        <v>60865</v>
      </c>
      <c r="CH72" s="244">
        <v>439515</v>
      </c>
      <c r="CI72" s="244">
        <v>1520372</v>
      </c>
      <c r="CJ72" s="244">
        <v>794021</v>
      </c>
      <c r="CK72" s="244">
        <v>1568802</v>
      </c>
      <c r="CL72" s="244">
        <v>1261752</v>
      </c>
      <c r="CM72" s="244">
        <v>953061</v>
      </c>
      <c r="CN72" s="244">
        <v>750453</v>
      </c>
      <c r="CO72" s="244">
        <v>718756</v>
      </c>
      <c r="CP72" s="244">
        <v>676441</v>
      </c>
      <c r="CQ72" s="244">
        <v>34288</v>
      </c>
      <c r="CR72" s="244">
        <v>451396</v>
      </c>
      <c r="CS72" s="244">
        <v>1297777</v>
      </c>
      <c r="CT72" s="244">
        <v>1451521</v>
      </c>
      <c r="CU72" s="244">
        <v>6472384</v>
      </c>
      <c r="CV72" s="244">
        <v>497222</v>
      </c>
      <c r="CW72" s="244">
        <v>636950</v>
      </c>
      <c r="CX72" s="244">
        <v>1062516</v>
      </c>
      <c r="CY72" s="244">
        <v>1084123</v>
      </c>
      <c r="CZ72" s="244">
        <v>36083</v>
      </c>
      <c r="DA72" s="245">
        <v>57226481</v>
      </c>
      <c r="DB72" s="243">
        <v>10857939</v>
      </c>
      <c r="DC72" s="244">
        <v>204612932</v>
      </c>
      <c r="DD72" s="244">
        <v>73126</v>
      </c>
      <c r="DE72" s="244">
        <v>1848823</v>
      </c>
      <c r="DF72" s="244">
        <v>17362148</v>
      </c>
      <c r="DG72" s="244">
        <v>0</v>
      </c>
      <c r="DH72" s="245">
        <v>234754968</v>
      </c>
      <c r="DI72" s="245">
        <v>291981449</v>
      </c>
      <c r="DJ72" s="245">
        <v>200585150</v>
      </c>
      <c r="DK72" s="245">
        <v>435340118</v>
      </c>
      <c r="DL72" s="245">
        <v>492566599</v>
      </c>
      <c r="DM72" s="245">
        <v>-77041311</v>
      </c>
      <c r="DN72" s="244">
        <v>358298807</v>
      </c>
      <c r="DO72" s="245">
        <v>415525288</v>
      </c>
      <c r="DQ72" s="359">
        <v>0.26385687000000002</v>
      </c>
      <c r="DR72" s="359">
        <v>0.73614312999999998</v>
      </c>
      <c r="DS72" s="359">
        <v>7.9705294812850672E-2</v>
      </c>
      <c r="DT72" s="359">
        <v>7.1147361150737966E-5</v>
      </c>
    </row>
    <row r="73" spans="1:124" ht="15" customHeight="1" x14ac:dyDescent="0.15">
      <c r="A73" s="246" t="s">
        <v>395</v>
      </c>
      <c r="B73" s="247" t="s">
        <v>584</v>
      </c>
      <c r="C73" s="243">
        <v>760662</v>
      </c>
      <c r="D73" s="244">
        <v>547270</v>
      </c>
      <c r="E73" s="244">
        <v>208016</v>
      </c>
      <c r="F73" s="244">
        <v>338994</v>
      </c>
      <c r="G73" s="244">
        <v>362641</v>
      </c>
      <c r="H73" s="244">
        <v>0</v>
      </c>
      <c r="I73" s="244">
        <v>1039870</v>
      </c>
      <c r="J73" s="244">
        <v>447667</v>
      </c>
      <c r="K73" s="244">
        <v>191601</v>
      </c>
      <c r="L73" s="244">
        <v>35660</v>
      </c>
      <c r="M73" s="244">
        <v>211753</v>
      </c>
      <c r="N73" s="244">
        <v>410507</v>
      </c>
      <c r="O73" s="244">
        <v>105957</v>
      </c>
      <c r="P73" s="244">
        <v>23809</v>
      </c>
      <c r="Q73" s="244">
        <v>56737</v>
      </c>
      <c r="R73" s="244">
        <v>424420</v>
      </c>
      <c r="S73" s="244">
        <v>450860</v>
      </c>
      <c r="T73" s="244">
        <v>110688</v>
      </c>
      <c r="U73" s="244">
        <v>325800</v>
      </c>
      <c r="V73" s="244">
        <v>138083</v>
      </c>
      <c r="W73" s="244">
        <v>126195</v>
      </c>
      <c r="X73" s="244">
        <v>59724</v>
      </c>
      <c r="Y73" s="244">
        <v>26755</v>
      </c>
      <c r="Z73" s="244">
        <v>2952</v>
      </c>
      <c r="AA73" s="244">
        <v>25291</v>
      </c>
      <c r="AB73" s="244">
        <v>224402</v>
      </c>
      <c r="AC73" s="244">
        <v>28699</v>
      </c>
      <c r="AD73" s="244">
        <v>27078</v>
      </c>
      <c r="AE73" s="244">
        <v>175992</v>
      </c>
      <c r="AF73" s="244">
        <v>24415</v>
      </c>
      <c r="AG73" s="244">
        <v>44205</v>
      </c>
      <c r="AH73" s="244">
        <v>78270</v>
      </c>
      <c r="AI73" s="244">
        <v>760053</v>
      </c>
      <c r="AJ73" s="244">
        <v>122858</v>
      </c>
      <c r="AK73" s="244">
        <v>0</v>
      </c>
      <c r="AL73" s="244">
        <v>0</v>
      </c>
      <c r="AM73" s="244">
        <v>137059</v>
      </c>
      <c r="AN73" s="244">
        <v>234289</v>
      </c>
      <c r="AO73" s="244">
        <v>18992</v>
      </c>
      <c r="AP73" s="244">
        <v>0</v>
      </c>
      <c r="AQ73" s="244">
        <v>80441</v>
      </c>
      <c r="AR73" s="244">
        <v>618882</v>
      </c>
      <c r="AS73" s="244">
        <v>541961</v>
      </c>
      <c r="AT73" s="244">
        <v>581428</v>
      </c>
      <c r="AU73" s="244">
        <v>1307462</v>
      </c>
      <c r="AV73" s="244">
        <v>1171285</v>
      </c>
      <c r="AW73" s="244">
        <v>271742</v>
      </c>
      <c r="AX73" s="244">
        <v>1050008</v>
      </c>
      <c r="AY73" s="244">
        <v>174330</v>
      </c>
      <c r="AZ73" s="244">
        <v>31117</v>
      </c>
      <c r="BA73" s="244">
        <v>16112</v>
      </c>
      <c r="BB73" s="244">
        <v>61278</v>
      </c>
      <c r="BC73" s="244">
        <v>480611</v>
      </c>
      <c r="BD73" s="244">
        <v>87131</v>
      </c>
      <c r="BE73" s="244">
        <v>1904158</v>
      </c>
      <c r="BF73" s="244">
        <v>202810</v>
      </c>
      <c r="BG73" s="244">
        <v>24097</v>
      </c>
      <c r="BH73" s="244">
        <v>815721</v>
      </c>
      <c r="BI73" s="244">
        <v>14392</v>
      </c>
      <c r="BJ73" s="244">
        <v>4265871</v>
      </c>
      <c r="BK73" s="244">
        <v>897468</v>
      </c>
      <c r="BL73" s="244">
        <v>13654563</v>
      </c>
      <c r="BM73" s="244">
        <v>2546808</v>
      </c>
      <c r="BN73" s="244">
        <v>81829</v>
      </c>
      <c r="BO73" s="244">
        <v>1128730</v>
      </c>
      <c r="BP73" s="244">
        <v>2349576</v>
      </c>
      <c r="BQ73" s="244">
        <v>5669118</v>
      </c>
      <c r="BR73" s="244">
        <v>6261614</v>
      </c>
      <c r="BS73" s="244">
        <v>9314765</v>
      </c>
      <c r="BT73" s="244">
        <v>5395868</v>
      </c>
      <c r="BU73" s="244">
        <v>6282086</v>
      </c>
      <c r="BV73" s="244">
        <v>39616827</v>
      </c>
      <c r="BW73" s="244">
        <v>937668</v>
      </c>
      <c r="BX73" s="244">
        <v>2036798</v>
      </c>
      <c r="BY73" s="244">
        <v>4092619</v>
      </c>
      <c r="BZ73" s="244">
        <v>240519</v>
      </c>
      <c r="CA73" s="244">
        <v>130706</v>
      </c>
      <c r="CB73" s="244">
        <v>133835</v>
      </c>
      <c r="CC73" s="244">
        <v>50418</v>
      </c>
      <c r="CD73" s="244">
        <v>476765</v>
      </c>
      <c r="CE73" s="244">
        <v>12011</v>
      </c>
      <c r="CF73" s="244">
        <v>1238399</v>
      </c>
      <c r="CG73" s="244">
        <v>122416</v>
      </c>
      <c r="CH73" s="244">
        <v>452813</v>
      </c>
      <c r="CI73" s="244">
        <v>6576876</v>
      </c>
      <c r="CJ73" s="244">
        <v>3538522</v>
      </c>
      <c r="CK73" s="244">
        <v>263745</v>
      </c>
      <c r="CL73" s="244">
        <v>3149173</v>
      </c>
      <c r="CM73" s="244">
        <v>2020729</v>
      </c>
      <c r="CN73" s="244">
        <v>582507</v>
      </c>
      <c r="CO73" s="244">
        <v>1126747</v>
      </c>
      <c r="CP73" s="244">
        <v>3431997</v>
      </c>
      <c r="CQ73" s="244">
        <v>36921</v>
      </c>
      <c r="CR73" s="244">
        <v>1050644</v>
      </c>
      <c r="CS73" s="244">
        <v>961987</v>
      </c>
      <c r="CT73" s="244">
        <v>1528521</v>
      </c>
      <c r="CU73" s="244">
        <v>817742</v>
      </c>
      <c r="CV73" s="244">
        <v>119707</v>
      </c>
      <c r="CW73" s="244">
        <v>673245</v>
      </c>
      <c r="CX73" s="244">
        <v>266328</v>
      </c>
      <c r="CY73" s="244">
        <v>0</v>
      </c>
      <c r="CZ73" s="244">
        <v>134976</v>
      </c>
      <c r="DA73" s="245">
        <v>151413647</v>
      </c>
      <c r="DB73" s="243">
        <v>2433</v>
      </c>
      <c r="DC73" s="244">
        <v>174617288</v>
      </c>
      <c r="DD73" s="244">
        <v>0</v>
      </c>
      <c r="DE73" s="244">
        <v>0</v>
      </c>
      <c r="DF73" s="244">
        <v>0</v>
      </c>
      <c r="DG73" s="244">
        <v>0</v>
      </c>
      <c r="DH73" s="245">
        <v>174619721</v>
      </c>
      <c r="DI73" s="245">
        <v>326033368</v>
      </c>
      <c r="DJ73" s="245">
        <v>4839820</v>
      </c>
      <c r="DK73" s="245">
        <v>179459541</v>
      </c>
      <c r="DL73" s="245">
        <v>330873188</v>
      </c>
      <c r="DM73" s="245">
        <v>-79069292</v>
      </c>
      <c r="DN73" s="244">
        <v>100390249</v>
      </c>
      <c r="DO73" s="245">
        <v>251803896</v>
      </c>
      <c r="DQ73" s="359">
        <v>0.24251902</v>
      </c>
      <c r="DR73" s="359">
        <v>0.75748097999999997</v>
      </c>
      <c r="DS73" s="359">
        <v>6.8020736927128594E-2</v>
      </c>
      <c r="DT73" s="359">
        <v>0</v>
      </c>
    </row>
    <row r="74" spans="1:124" ht="15" customHeight="1" x14ac:dyDescent="0.15">
      <c r="A74" s="246" t="s">
        <v>396</v>
      </c>
      <c r="B74" s="247" t="s">
        <v>585</v>
      </c>
      <c r="C74" s="243">
        <v>32220</v>
      </c>
      <c r="D74" s="244">
        <v>0</v>
      </c>
      <c r="E74" s="244">
        <v>196556</v>
      </c>
      <c r="F74" s="244">
        <v>22879</v>
      </c>
      <c r="G74" s="244">
        <v>20578</v>
      </c>
      <c r="H74" s="244">
        <v>0</v>
      </c>
      <c r="I74" s="244">
        <v>119136</v>
      </c>
      <c r="J74" s="244">
        <v>524881</v>
      </c>
      <c r="K74" s="244">
        <v>78040</v>
      </c>
      <c r="L74" s="244">
        <v>70296</v>
      </c>
      <c r="M74" s="244">
        <v>179694</v>
      </c>
      <c r="N74" s="244">
        <v>129525</v>
      </c>
      <c r="O74" s="244">
        <v>34983</v>
      </c>
      <c r="P74" s="244">
        <v>2930</v>
      </c>
      <c r="Q74" s="244">
        <v>9293</v>
      </c>
      <c r="R74" s="244">
        <v>89539</v>
      </c>
      <c r="S74" s="244">
        <v>76730</v>
      </c>
      <c r="T74" s="244">
        <v>33940</v>
      </c>
      <c r="U74" s="244">
        <v>80147</v>
      </c>
      <c r="V74" s="244">
        <v>29780</v>
      </c>
      <c r="W74" s="244">
        <v>61926</v>
      </c>
      <c r="X74" s="244">
        <v>7470</v>
      </c>
      <c r="Y74" s="244">
        <v>9302</v>
      </c>
      <c r="Z74" s="244">
        <v>939</v>
      </c>
      <c r="AA74" s="244">
        <v>4547</v>
      </c>
      <c r="AB74" s="244">
        <v>116265</v>
      </c>
      <c r="AC74" s="244">
        <v>4311</v>
      </c>
      <c r="AD74" s="244">
        <v>18116</v>
      </c>
      <c r="AE74" s="244">
        <v>128447</v>
      </c>
      <c r="AF74" s="244">
        <v>14887</v>
      </c>
      <c r="AG74" s="244">
        <v>9455</v>
      </c>
      <c r="AH74" s="244">
        <v>14364</v>
      </c>
      <c r="AI74" s="244">
        <v>266605</v>
      </c>
      <c r="AJ74" s="244">
        <v>16312</v>
      </c>
      <c r="AK74" s="244">
        <v>0</v>
      </c>
      <c r="AL74" s="244">
        <v>0</v>
      </c>
      <c r="AM74" s="244">
        <v>51728</v>
      </c>
      <c r="AN74" s="244">
        <v>98296</v>
      </c>
      <c r="AO74" s="244">
        <v>1373</v>
      </c>
      <c r="AP74" s="244">
        <v>0</v>
      </c>
      <c r="AQ74" s="244">
        <v>16238</v>
      </c>
      <c r="AR74" s="244">
        <v>341595</v>
      </c>
      <c r="AS74" s="244">
        <v>158190</v>
      </c>
      <c r="AT74" s="244">
        <v>283983</v>
      </c>
      <c r="AU74" s="244">
        <v>419618</v>
      </c>
      <c r="AV74" s="244">
        <v>166026</v>
      </c>
      <c r="AW74" s="244">
        <v>75573</v>
      </c>
      <c r="AX74" s="244">
        <v>237224</v>
      </c>
      <c r="AY74" s="244">
        <v>84891</v>
      </c>
      <c r="AZ74" s="244">
        <v>14820</v>
      </c>
      <c r="BA74" s="244">
        <v>6570</v>
      </c>
      <c r="BB74" s="244">
        <v>23461</v>
      </c>
      <c r="BC74" s="244">
        <v>139735</v>
      </c>
      <c r="BD74" s="244">
        <v>19110</v>
      </c>
      <c r="BE74" s="244">
        <v>357846</v>
      </c>
      <c r="BF74" s="244">
        <v>28964</v>
      </c>
      <c r="BG74" s="244">
        <v>1121</v>
      </c>
      <c r="BH74" s="244">
        <v>108609</v>
      </c>
      <c r="BI74" s="244">
        <v>1031</v>
      </c>
      <c r="BJ74" s="244">
        <v>2211444</v>
      </c>
      <c r="BK74" s="244">
        <v>297946</v>
      </c>
      <c r="BL74" s="244">
        <v>1434126</v>
      </c>
      <c r="BM74" s="244">
        <v>1007441</v>
      </c>
      <c r="BN74" s="244">
        <v>117884</v>
      </c>
      <c r="BO74" s="244">
        <v>45863</v>
      </c>
      <c r="BP74" s="244">
        <v>92885</v>
      </c>
      <c r="BQ74" s="244">
        <v>7342786</v>
      </c>
      <c r="BR74" s="244">
        <v>6780593</v>
      </c>
      <c r="BS74" s="244">
        <v>2741139</v>
      </c>
      <c r="BT74" s="244">
        <v>1363713</v>
      </c>
      <c r="BU74" s="244">
        <v>5246488</v>
      </c>
      <c r="BV74" s="244">
        <v>1164541</v>
      </c>
      <c r="BW74" s="244">
        <v>20883</v>
      </c>
      <c r="BX74" s="244">
        <v>1801517</v>
      </c>
      <c r="BY74" s="244">
        <v>1462815</v>
      </c>
      <c r="BZ74" s="244">
        <v>300089</v>
      </c>
      <c r="CA74" s="244">
        <v>16525</v>
      </c>
      <c r="CB74" s="244">
        <v>553275</v>
      </c>
      <c r="CC74" s="244">
        <v>705158</v>
      </c>
      <c r="CD74" s="244">
        <v>795149</v>
      </c>
      <c r="CE74" s="244">
        <v>214083</v>
      </c>
      <c r="CF74" s="244">
        <v>1186656</v>
      </c>
      <c r="CG74" s="244">
        <v>156312</v>
      </c>
      <c r="CH74" s="244">
        <v>2588420</v>
      </c>
      <c r="CI74" s="244">
        <v>349116</v>
      </c>
      <c r="CJ74" s="244">
        <v>227676</v>
      </c>
      <c r="CK74" s="244">
        <v>1681812</v>
      </c>
      <c r="CL74" s="244">
        <v>8015452</v>
      </c>
      <c r="CM74" s="244">
        <v>368499</v>
      </c>
      <c r="CN74" s="244">
        <v>708070</v>
      </c>
      <c r="CO74" s="244">
        <v>594026</v>
      </c>
      <c r="CP74" s="244">
        <v>1033855</v>
      </c>
      <c r="CQ74" s="244">
        <v>13788</v>
      </c>
      <c r="CR74" s="244">
        <v>354269</v>
      </c>
      <c r="CS74" s="244">
        <v>1868486</v>
      </c>
      <c r="CT74" s="244">
        <v>564935</v>
      </c>
      <c r="CU74" s="244">
        <v>1093259</v>
      </c>
      <c r="CV74" s="244">
        <v>1017905</v>
      </c>
      <c r="CW74" s="244">
        <v>392646</v>
      </c>
      <c r="CX74" s="244">
        <v>1188377</v>
      </c>
      <c r="CY74" s="244">
        <v>0</v>
      </c>
      <c r="CZ74" s="244">
        <v>1251029</v>
      </c>
      <c r="DA74" s="245">
        <v>65411026</v>
      </c>
      <c r="DB74" s="243">
        <v>0</v>
      </c>
      <c r="DC74" s="244">
        <v>3558542</v>
      </c>
      <c r="DD74" s="244">
        <v>0</v>
      </c>
      <c r="DE74" s="244">
        <v>0</v>
      </c>
      <c r="DF74" s="244">
        <v>301827</v>
      </c>
      <c r="DG74" s="244">
        <v>0</v>
      </c>
      <c r="DH74" s="245">
        <v>3860369</v>
      </c>
      <c r="DI74" s="245">
        <v>69271395</v>
      </c>
      <c r="DJ74" s="245">
        <v>0</v>
      </c>
      <c r="DK74" s="245">
        <v>3860369</v>
      </c>
      <c r="DL74" s="245">
        <v>69271395</v>
      </c>
      <c r="DM74" s="245">
        <v>0</v>
      </c>
      <c r="DN74" s="244">
        <v>3860369</v>
      </c>
      <c r="DO74" s="245">
        <v>69271395</v>
      </c>
      <c r="DQ74" s="359">
        <v>0</v>
      </c>
      <c r="DR74" s="359">
        <v>1</v>
      </c>
      <c r="DS74" s="359">
        <v>1.3862009426359779E-3</v>
      </c>
      <c r="DT74" s="359">
        <v>0</v>
      </c>
    </row>
    <row r="75" spans="1:124" ht="15" customHeight="1" x14ac:dyDescent="0.15">
      <c r="A75" s="246" t="s">
        <v>397</v>
      </c>
      <c r="B75" s="247" t="s">
        <v>479</v>
      </c>
      <c r="C75" s="243">
        <v>0</v>
      </c>
      <c r="D75" s="244">
        <v>0</v>
      </c>
      <c r="E75" s="244">
        <v>0</v>
      </c>
      <c r="F75" s="244">
        <v>0</v>
      </c>
      <c r="G75" s="244">
        <v>0</v>
      </c>
      <c r="H75" s="244">
        <v>0</v>
      </c>
      <c r="I75" s="244">
        <v>0</v>
      </c>
      <c r="J75" s="244">
        <v>0</v>
      </c>
      <c r="K75" s="244">
        <v>0</v>
      </c>
      <c r="L75" s="244">
        <v>0</v>
      </c>
      <c r="M75" s="244">
        <v>0</v>
      </c>
      <c r="N75" s="244">
        <v>0</v>
      </c>
      <c r="O75" s="244">
        <v>0</v>
      </c>
      <c r="P75" s="244">
        <v>0</v>
      </c>
      <c r="Q75" s="244">
        <v>0</v>
      </c>
      <c r="R75" s="244">
        <v>0</v>
      </c>
      <c r="S75" s="244">
        <v>0</v>
      </c>
      <c r="T75" s="244">
        <v>0</v>
      </c>
      <c r="U75" s="244">
        <v>0</v>
      </c>
      <c r="V75" s="244">
        <v>0</v>
      </c>
      <c r="W75" s="244">
        <v>0</v>
      </c>
      <c r="X75" s="244">
        <v>0</v>
      </c>
      <c r="Y75" s="244">
        <v>0</v>
      </c>
      <c r="Z75" s="244">
        <v>0</v>
      </c>
      <c r="AA75" s="244">
        <v>0</v>
      </c>
      <c r="AB75" s="244">
        <v>0</v>
      </c>
      <c r="AC75" s="244">
        <v>0</v>
      </c>
      <c r="AD75" s="244">
        <v>0</v>
      </c>
      <c r="AE75" s="244">
        <v>0</v>
      </c>
      <c r="AF75" s="244">
        <v>0</v>
      </c>
      <c r="AG75" s="244">
        <v>0</v>
      </c>
      <c r="AH75" s="244">
        <v>0</v>
      </c>
      <c r="AI75" s="244">
        <v>0</v>
      </c>
      <c r="AJ75" s="244">
        <v>0</v>
      </c>
      <c r="AK75" s="244">
        <v>0</v>
      </c>
      <c r="AL75" s="244">
        <v>0</v>
      </c>
      <c r="AM75" s="244">
        <v>0</v>
      </c>
      <c r="AN75" s="244">
        <v>0</v>
      </c>
      <c r="AO75" s="244">
        <v>0</v>
      </c>
      <c r="AP75" s="244">
        <v>0</v>
      </c>
      <c r="AQ75" s="244">
        <v>0</v>
      </c>
      <c r="AR75" s="244">
        <v>0</v>
      </c>
      <c r="AS75" s="244">
        <v>0</v>
      </c>
      <c r="AT75" s="244">
        <v>0</v>
      </c>
      <c r="AU75" s="244">
        <v>0</v>
      </c>
      <c r="AV75" s="244">
        <v>0</v>
      </c>
      <c r="AW75" s="244">
        <v>0</v>
      </c>
      <c r="AX75" s="244">
        <v>0</v>
      </c>
      <c r="AY75" s="244">
        <v>0</v>
      </c>
      <c r="AZ75" s="244">
        <v>0</v>
      </c>
      <c r="BA75" s="244">
        <v>0</v>
      </c>
      <c r="BB75" s="244">
        <v>0</v>
      </c>
      <c r="BC75" s="244">
        <v>0</v>
      </c>
      <c r="BD75" s="244">
        <v>0</v>
      </c>
      <c r="BE75" s="244">
        <v>0</v>
      </c>
      <c r="BF75" s="244">
        <v>0</v>
      </c>
      <c r="BG75" s="244">
        <v>0</v>
      </c>
      <c r="BH75" s="244">
        <v>0</v>
      </c>
      <c r="BI75" s="244">
        <v>0</v>
      </c>
      <c r="BJ75" s="244">
        <v>0</v>
      </c>
      <c r="BK75" s="244">
        <v>0</v>
      </c>
      <c r="BL75" s="244">
        <v>0</v>
      </c>
      <c r="BM75" s="244">
        <v>0</v>
      </c>
      <c r="BN75" s="244">
        <v>0</v>
      </c>
      <c r="BO75" s="244">
        <v>0</v>
      </c>
      <c r="BP75" s="244">
        <v>0</v>
      </c>
      <c r="BQ75" s="244">
        <v>0</v>
      </c>
      <c r="BR75" s="244">
        <v>0</v>
      </c>
      <c r="BS75" s="244">
        <v>0</v>
      </c>
      <c r="BT75" s="244">
        <v>0</v>
      </c>
      <c r="BU75" s="244">
        <v>0</v>
      </c>
      <c r="BV75" s="244">
        <v>0</v>
      </c>
      <c r="BW75" s="244">
        <v>0</v>
      </c>
      <c r="BX75" s="244">
        <v>0</v>
      </c>
      <c r="BY75" s="244">
        <v>0</v>
      </c>
      <c r="BZ75" s="244">
        <v>0</v>
      </c>
      <c r="CA75" s="244">
        <v>0</v>
      </c>
      <c r="CB75" s="244">
        <v>0</v>
      </c>
      <c r="CC75" s="244">
        <v>0</v>
      </c>
      <c r="CD75" s="244">
        <v>0</v>
      </c>
      <c r="CE75" s="244">
        <v>0</v>
      </c>
      <c r="CF75" s="244">
        <v>0</v>
      </c>
      <c r="CG75" s="244">
        <v>0</v>
      </c>
      <c r="CH75" s="244">
        <v>0</v>
      </c>
      <c r="CI75" s="244">
        <v>0</v>
      </c>
      <c r="CJ75" s="244">
        <v>0</v>
      </c>
      <c r="CK75" s="244">
        <v>0</v>
      </c>
      <c r="CL75" s="244">
        <v>0</v>
      </c>
      <c r="CM75" s="244">
        <v>0</v>
      </c>
      <c r="CN75" s="244">
        <v>0</v>
      </c>
      <c r="CO75" s="244">
        <v>0</v>
      </c>
      <c r="CP75" s="244">
        <v>0</v>
      </c>
      <c r="CQ75" s="244">
        <v>0</v>
      </c>
      <c r="CR75" s="244">
        <v>0</v>
      </c>
      <c r="CS75" s="244">
        <v>0</v>
      </c>
      <c r="CT75" s="244">
        <v>0</v>
      </c>
      <c r="CU75" s="244">
        <v>0</v>
      </c>
      <c r="CV75" s="244">
        <v>0</v>
      </c>
      <c r="CW75" s="244">
        <v>0</v>
      </c>
      <c r="CX75" s="244">
        <v>0</v>
      </c>
      <c r="CY75" s="244">
        <v>0</v>
      </c>
      <c r="CZ75" s="244">
        <v>0</v>
      </c>
      <c r="DA75" s="245">
        <v>0</v>
      </c>
      <c r="DB75" s="243">
        <v>0</v>
      </c>
      <c r="DC75" s="244">
        <v>78120992</v>
      </c>
      <c r="DD75" s="244">
        <v>1077555</v>
      </c>
      <c r="DE75" s="244">
        <v>0</v>
      </c>
      <c r="DF75" s="244">
        <v>0</v>
      </c>
      <c r="DG75" s="244">
        <v>0</v>
      </c>
      <c r="DH75" s="245">
        <v>79198547</v>
      </c>
      <c r="DI75" s="245">
        <v>79198547</v>
      </c>
      <c r="DJ75" s="245">
        <v>0</v>
      </c>
      <c r="DK75" s="245">
        <v>79198547</v>
      </c>
      <c r="DL75" s="245">
        <v>79198547</v>
      </c>
      <c r="DM75" s="245">
        <v>0</v>
      </c>
      <c r="DN75" s="244">
        <v>79198547</v>
      </c>
      <c r="DO75" s="245">
        <v>79198547</v>
      </c>
      <c r="DQ75" s="359">
        <v>0</v>
      </c>
      <c r="DR75" s="359">
        <v>1</v>
      </c>
      <c r="DS75" s="359">
        <v>3.0431393742172408E-2</v>
      </c>
      <c r="DT75" s="359">
        <v>1.0483985825121495E-3</v>
      </c>
    </row>
    <row r="76" spans="1:124" ht="15" customHeight="1" x14ac:dyDescent="0.15">
      <c r="A76" s="246" t="s">
        <v>398</v>
      </c>
      <c r="B76" s="247" t="s">
        <v>658</v>
      </c>
      <c r="C76" s="243">
        <v>0</v>
      </c>
      <c r="D76" s="244">
        <v>0</v>
      </c>
      <c r="E76" s="244">
        <v>0</v>
      </c>
      <c r="F76" s="244">
        <v>0</v>
      </c>
      <c r="G76" s="244">
        <v>0</v>
      </c>
      <c r="H76" s="244">
        <v>0</v>
      </c>
      <c r="I76" s="244">
        <v>0</v>
      </c>
      <c r="J76" s="244">
        <v>0</v>
      </c>
      <c r="K76" s="244">
        <v>0</v>
      </c>
      <c r="L76" s="244">
        <v>0</v>
      </c>
      <c r="M76" s="244">
        <v>0</v>
      </c>
      <c r="N76" s="244">
        <v>0</v>
      </c>
      <c r="O76" s="244">
        <v>0</v>
      </c>
      <c r="P76" s="244">
        <v>0</v>
      </c>
      <c r="Q76" s="244">
        <v>0</v>
      </c>
      <c r="R76" s="244">
        <v>0</v>
      </c>
      <c r="S76" s="244">
        <v>0</v>
      </c>
      <c r="T76" s="244">
        <v>0</v>
      </c>
      <c r="U76" s="244">
        <v>0</v>
      </c>
      <c r="V76" s="244">
        <v>0</v>
      </c>
      <c r="W76" s="244">
        <v>0</v>
      </c>
      <c r="X76" s="244">
        <v>0</v>
      </c>
      <c r="Y76" s="244">
        <v>0</v>
      </c>
      <c r="Z76" s="244">
        <v>0</v>
      </c>
      <c r="AA76" s="244">
        <v>0</v>
      </c>
      <c r="AB76" s="244">
        <v>0</v>
      </c>
      <c r="AC76" s="244">
        <v>0</v>
      </c>
      <c r="AD76" s="244">
        <v>0</v>
      </c>
      <c r="AE76" s="244">
        <v>0</v>
      </c>
      <c r="AF76" s="244">
        <v>0</v>
      </c>
      <c r="AG76" s="244">
        <v>0</v>
      </c>
      <c r="AH76" s="244">
        <v>0</v>
      </c>
      <c r="AI76" s="244">
        <v>0</v>
      </c>
      <c r="AJ76" s="244">
        <v>0</v>
      </c>
      <c r="AK76" s="244">
        <v>0</v>
      </c>
      <c r="AL76" s="244">
        <v>0</v>
      </c>
      <c r="AM76" s="244">
        <v>0</v>
      </c>
      <c r="AN76" s="244">
        <v>0</v>
      </c>
      <c r="AO76" s="244">
        <v>0</v>
      </c>
      <c r="AP76" s="244">
        <v>0</v>
      </c>
      <c r="AQ76" s="244">
        <v>0</v>
      </c>
      <c r="AR76" s="244">
        <v>0</v>
      </c>
      <c r="AS76" s="244">
        <v>0</v>
      </c>
      <c r="AT76" s="244">
        <v>0</v>
      </c>
      <c r="AU76" s="244">
        <v>0</v>
      </c>
      <c r="AV76" s="244">
        <v>0</v>
      </c>
      <c r="AW76" s="244">
        <v>0</v>
      </c>
      <c r="AX76" s="244">
        <v>0</v>
      </c>
      <c r="AY76" s="244">
        <v>0</v>
      </c>
      <c r="AZ76" s="244">
        <v>0</v>
      </c>
      <c r="BA76" s="244">
        <v>0</v>
      </c>
      <c r="BB76" s="244">
        <v>0</v>
      </c>
      <c r="BC76" s="244">
        <v>0</v>
      </c>
      <c r="BD76" s="244">
        <v>0</v>
      </c>
      <c r="BE76" s="244">
        <v>0</v>
      </c>
      <c r="BF76" s="244">
        <v>0</v>
      </c>
      <c r="BG76" s="244">
        <v>0</v>
      </c>
      <c r="BH76" s="244">
        <v>0</v>
      </c>
      <c r="BI76" s="244">
        <v>0</v>
      </c>
      <c r="BJ76" s="244">
        <v>0</v>
      </c>
      <c r="BK76" s="244">
        <v>0</v>
      </c>
      <c r="BL76" s="244">
        <v>0</v>
      </c>
      <c r="BM76" s="244">
        <v>0</v>
      </c>
      <c r="BN76" s="244">
        <v>0</v>
      </c>
      <c r="BO76" s="244">
        <v>0</v>
      </c>
      <c r="BP76" s="244">
        <v>0</v>
      </c>
      <c r="BQ76" s="244">
        <v>0</v>
      </c>
      <c r="BR76" s="244">
        <v>0</v>
      </c>
      <c r="BS76" s="244">
        <v>0</v>
      </c>
      <c r="BT76" s="244">
        <v>0</v>
      </c>
      <c r="BU76" s="244">
        <v>0</v>
      </c>
      <c r="BV76" s="244">
        <v>0</v>
      </c>
      <c r="BW76" s="244">
        <v>0</v>
      </c>
      <c r="BX76" s="244">
        <v>0</v>
      </c>
      <c r="BY76" s="244">
        <v>0</v>
      </c>
      <c r="BZ76" s="244">
        <v>0</v>
      </c>
      <c r="CA76" s="244">
        <v>0</v>
      </c>
      <c r="CB76" s="244">
        <v>0</v>
      </c>
      <c r="CC76" s="244">
        <v>0</v>
      </c>
      <c r="CD76" s="244">
        <v>0</v>
      </c>
      <c r="CE76" s="244">
        <v>0</v>
      </c>
      <c r="CF76" s="244">
        <v>0</v>
      </c>
      <c r="CG76" s="244">
        <v>0</v>
      </c>
      <c r="CH76" s="244">
        <v>0</v>
      </c>
      <c r="CI76" s="244">
        <v>0</v>
      </c>
      <c r="CJ76" s="244">
        <v>0</v>
      </c>
      <c r="CK76" s="244">
        <v>0</v>
      </c>
      <c r="CL76" s="244">
        <v>0</v>
      </c>
      <c r="CM76" s="244">
        <v>0</v>
      </c>
      <c r="CN76" s="244">
        <v>0</v>
      </c>
      <c r="CO76" s="244">
        <v>0</v>
      </c>
      <c r="CP76" s="244">
        <v>0</v>
      </c>
      <c r="CQ76" s="244">
        <v>0</v>
      </c>
      <c r="CR76" s="244">
        <v>0</v>
      </c>
      <c r="CS76" s="244">
        <v>0</v>
      </c>
      <c r="CT76" s="244">
        <v>0</v>
      </c>
      <c r="CU76" s="244">
        <v>0</v>
      </c>
      <c r="CV76" s="244">
        <v>0</v>
      </c>
      <c r="CW76" s="244">
        <v>0</v>
      </c>
      <c r="CX76" s="244">
        <v>0</v>
      </c>
      <c r="CY76" s="244">
        <v>0</v>
      </c>
      <c r="CZ76" s="244">
        <v>0</v>
      </c>
      <c r="DA76" s="245">
        <v>0</v>
      </c>
      <c r="DB76" s="243">
        <v>0</v>
      </c>
      <c r="DC76" s="244">
        <v>496299836</v>
      </c>
      <c r="DD76" s="244">
        <v>0</v>
      </c>
      <c r="DE76" s="244">
        <v>0</v>
      </c>
      <c r="DF76" s="244">
        <v>0</v>
      </c>
      <c r="DG76" s="244">
        <v>0</v>
      </c>
      <c r="DH76" s="245">
        <v>496299836</v>
      </c>
      <c r="DI76" s="245">
        <v>496299836</v>
      </c>
      <c r="DJ76" s="245">
        <v>0</v>
      </c>
      <c r="DK76" s="245">
        <v>496299836</v>
      </c>
      <c r="DL76" s="245">
        <v>496299836</v>
      </c>
      <c r="DM76" s="245">
        <v>0</v>
      </c>
      <c r="DN76" s="244">
        <v>496299836</v>
      </c>
      <c r="DO76" s="245">
        <v>496299836</v>
      </c>
      <c r="DQ76" s="359">
        <v>0</v>
      </c>
      <c r="DR76" s="359">
        <v>1</v>
      </c>
      <c r="DS76" s="359">
        <v>0.19332954353026638</v>
      </c>
      <c r="DT76" s="359">
        <v>0</v>
      </c>
    </row>
    <row r="77" spans="1:124" ht="15" customHeight="1" x14ac:dyDescent="0.15">
      <c r="A77" s="246" t="s">
        <v>399</v>
      </c>
      <c r="B77" s="247" t="s">
        <v>586</v>
      </c>
      <c r="C77" s="243">
        <v>18793</v>
      </c>
      <c r="D77" s="244">
        <v>19232</v>
      </c>
      <c r="E77" s="244">
        <v>3529</v>
      </c>
      <c r="F77" s="244">
        <v>9255</v>
      </c>
      <c r="G77" s="244">
        <v>16298</v>
      </c>
      <c r="H77" s="244">
        <v>0</v>
      </c>
      <c r="I77" s="244">
        <v>28747</v>
      </c>
      <c r="J77" s="244">
        <v>56202</v>
      </c>
      <c r="K77" s="244">
        <v>4542</v>
      </c>
      <c r="L77" s="244">
        <v>79478</v>
      </c>
      <c r="M77" s="244">
        <v>28931</v>
      </c>
      <c r="N77" s="244">
        <v>23200</v>
      </c>
      <c r="O77" s="244">
        <v>5466</v>
      </c>
      <c r="P77" s="244">
        <v>2114</v>
      </c>
      <c r="Q77" s="244">
        <v>3057</v>
      </c>
      <c r="R77" s="244">
        <v>21294</v>
      </c>
      <c r="S77" s="244">
        <v>16485</v>
      </c>
      <c r="T77" s="244">
        <v>3703</v>
      </c>
      <c r="U77" s="244">
        <v>22563</v>
      </c>
      <c r="V77" s="244">
        <v>18150</v>
      </c>
      <c r="W77" s="244">
        <v>17958</v>
      </c>
      <c r="X77" s="244">
        <v>3874</v>
      </c>
      <c r="Y77" s="244">
        <v>778</v>
      </c>
      <c r="Z77" s="244">
        <v>237</v>
      </c>
      <c r="AA77" s="244">
        <v>2922</v>
      </c>
      <c r="AB77" s="244">
        <v>55309</v>
      </c>
      <c r="AC77" s="244">
        <v>3546</v>
      </c>
      <c r="AD77" s="244">
        <v>4539</v>
      </c>
      <c r="AE77" s="244">
        <v>53713</v>
      </c>
      <c r="AF77" s="244">
        <v>2562</v>
      </c>
      <c r="AG77" s="244">
        <v>2445</v>
      </c>
      <c r="AH77" s="244">
        <v>7044</v>
      </c>
      <c r="AI77" s="244">
        <v>57738</v>
      </c>
      <c r="AJ77" s="244">
        <v>34216</v>
      </c>
      <c r="AK77" s="244">
        <v>0</v>
      </c>
      <c r="AL77" s="244">
        <v>0</v>
      </c>
      <c r="AM77" s="244">
        <v>7947</v>
      </c>
      <c r="AN77" s="244">
        <v>11740</v>
      </c>
      <c r="AO77" s="244">
        <v>1084</v>
      </c>
      <c r="AP77" s="244">
        <v>0</v>
      </c>
      <c r="AQ77" s="244">
        <v>7105</v>
      </c>
      <c r="AR77" s="244">
        <v>86922</v>
      </c>
      <c r="AS77" s="244">
        <v>21932</v>
      </c>
      <c r="AT77" s="244">
        <v>87950</v>
      </c>
      <c r="AU77" s="244">
        <v>131368</v>
      </c>
      <c r="AV77" s="244">
        <v>74316</v>
      </c>
      <c r="AW77" s="244">
        <v>48904</v>
      </c>
      <c r="AX77" s="244">
        <v>194608</v>
      </c>
      <c r="AY77" s="244">
        <v>18210</v>
      </c>
      <c r="AZ77" s="244">
        <v>3006</v>
      </c>
      <c r="BA77" s="244">
        <v>3563</v>
      </c>
      <c r="BB77" s="244">
        <v>2253</v>
      </c>
      <c r="BC77" s="244">
        <v>194518</v>
      </c>
      <c r="BD77" s="244">
        <v>13371</v>
      </c>
      <c r="BE77" s="244">
        <v>122733</v>
      </c>
      <c r="BF77" s="244">
        <v>6999</v>
      </c>
      <c r="BG77" s="244">
        <v>1375</v>
      </c>
      <c r="BH77" s="244">
        <v>19504</v>
      </c>
      <c r="BI77" s="244">
        <v>9688</v>
      </c>
      <c r="BJ77" s="244">
        <v>185948</v>
      </c>
      <c r="BK77" s="244">
        <v>73600</v>
      </c>
      <c r="BL77" s="244">
        <v>373860</v>
      </c>
      <c r="BM77" s="244">
        <v>34137</v>
      </c>
      <c r="BN77" s="244">
        <v>2567</v>
      </c>
      <c r="BO77" s="244">
        <v>32515</v>
      </c>
      <c r="BP77" s="244">
        <v>272153</v>
      </c>
      <c r="BQ77" s="244">
        <v>733597</v>
      </c>
      <c r="BR77" s="244">
        <v>343503</v>
      </c>
      <c r="BS77" s="244">
        <v>1124596</v>
      </c>
      <c r="BT77" s="244">
        <v>6890</v>
      </c>
      <c r="BU77" s="244">
        <v>2812</v>
      </c>
      <c r="BV77" s="244">
        <v>462</v>
      </c>
      <c r="BW77" s="244">
        <v>9290</v>
      </c>
      <c r="BX77" s="244">
        <v>200639</v>
      </c>
      <c r="BY77" s="244">
        <v>31683</v>
      </c>
      <c r="BZ77" s="244">
        <v>4038</v>
      </c>
      <c r="CA77" s="244">
        <v>3846</v>
      </c>
      <c r="CB77" s="244">
        <v>35886</v>
      </c>
      <c r="CC77" s="244">
        <v>6352</v>
      </c>
      <c r="CD77" s="244">
        <v>23410</v>
      </c>
      <c r="CE77" s="244">
        <v>25394</v>
      </c>
      <c r="CF77" s="244">
        <v>107734</v>
      </c>
      <c r="CG77" s="244">
        <v>37585</v>
      </c>
      <c r="CH77" s="244">
        <v>64904</v>
      </c>
      <c r="CI77" s="244">
        <v>701832</v>
      </c>
      <c r="CJ77" s="244">
        <v>451587</v>
      </c>
      <c r="CK77" s="244">
        <v>332978</v>
      </c>
      <c r="CL77" s="244">
        <v>307840</v>
      </c>
      <c r="CM77" s="244">
        <v>41745</v>
      </c>
      <c r="CN77" s="244">
        <v>29156</v>
      </c>
      <c r="CO77" s="244">
        <v>68791</v>
      </c>
      <c r="CP77" s="244">
        <v>25076</v>
      </c>
      <c r="CQ77" s="244">
        <v>3086</v>
      </c>
      <c r="CR77" s="244">
        <v>35499</v>
      </c>
      <c r="CS77" s="244">
        <v>152225</v>
      </c>
      <c r="CT77" s="244">
        <v>35698</v>
      </c>
      <c r="CU77" s="244">
        <v>126134</v>
      </c>
      <c r="CV77" s="244">
        <v>35566</v>
      </c>
      <c r="CW77" s="244">
        <v>42244</v>
      </c>
      <c r="CX77" s="244">
        <v>53756</v>
      </c>
      <c r="CY77" s="244">
        <v>8801</v>
      </c>
      <c r="CZ77" s="244">
        <v>235934</v>
      </c>
      <c r="DA77" s="245">
        <v>8122365</v>
      </c>
      <c r="DB77" s="243">
        <v>187101</v>
      </c>
      <c r="DC77" s="244">
        <v>21744641</v>
      </c>
      <c r="DD77" s="244">
        <v>10</v>
      </c>
      <c r="DE77" s="244">
        <v>1265</v>
      </c>
      <c r="DF77" s="244">
        <v>6592</v>
      </c>
      <c r="DG77" s="244">
        <v>2299</v>
      </c>
      <c r="DH77" s="245">
        <v>21941908</v>
      </c>
      <c r="DI77" s="245">
        <v>30064273</v>
      </c>
      <c r="DJ77" s="245">
        <v>5599737</v>
      </c>
      <c r="DK77" s="245">
        <v>27541645</v>
      </c>
      <c r="DL77" s="245">
        <v>35664010</v>
      </c>
      <c r="DM77" s="245">
        <v>-17269678</v>
      </c>
      <c r="DN77" s="244">
        <v>10271967</v>
      </c>
      <c r="DO77" s="245">
        <v>18394332</v>
      </c>
      <c r="DQ77" s="359">
        <v>0.57442526999999999</v>
      </c>
      <c r="DR77" s="359">
        <v>0.42557473000000001</v>
      </c>
      <c r="DS77" s="359">
        <v>8.4704471245473385E-3</v>
      </c>
      <c r="DT77" s="359">
        <v>9.7294206097336054E-9</v>
      </c>
    </row>
    <row r="78" spans="1:124" ht="15" customHeight="1" x14ac:dyDescent="0.15">
      <c r="A78" s="246" t="s">
        <v>400</v>
      </c>
      <c r="B78" s="247" t="s">
        <v>587</v>
      </c>
      <c r="C78" s="243">
        <v>1203990</v>
      </c>
      <c r="D78" s="244">
        <v>7665241</v>
      </c>
      <c r="E78" s="244">
        <v>190106</v>
      </c>
      <c r="F78" s="244">
        <v>1417581</v>
      </c>
      <c r="G78" s="244">
        <v>363227</v>
      </c>
      <c r="H78" s="244">
        <v>0</v>
      </c>
      <c r="I78" s="244">
        <v>274432</v>
      </c>
      <c r="J78" s="244">
        <v>2794699</v>
      </c>
      <c r="K78" s="244">
        <v>1209507</v>
      </c>
      <c r="L78" s="244">
        <v>1560559</v>
      </c>
      <c r="M78" s="244">
        <v>1045758</v>
      </c>
      <c r="N78" s="244">
        <v>1351898</v>
      </c>
      <c r="O78" s="244">
        <v>131135</v>
      </c>
      <c r="P78" s="244">
        <v>185055</v>
      </c>
      <c r="Q78" s="244">
        <v>39139</v>
      </c>
      <c r="R78" s="244">
        <v>225698</v>
      </c>
      <c r="S78" s="244">
        <v>1204605</v>
      </c>
      <c r="T78" s="244">
        <v>156234</v>
      </c>
      <c r="U78" s="244">
        <v>750257</v>
      </c>
      <c r="V78" s="244">
        <v>374691</v>
      </c>
      <c r="W78" s="244">
        <v>200141</v>
      </c>
      <c r="X78" s="244">
        <v>89908</v>
      </c>
      <c r="Y78" s="244">
        <v>14251</v>
      </c>
      <c r="Z78" s="244">
        <v>4948</v>
      </c>
      <c r="AA78" s="244">
        <v>37621</v>
      </c>
      <c r="AB78" s="244">
        <v>393448</v>
      </c>
      <c r="AC78" s="244">
        <v>79529</v>
      </c>
      <c r="AD78" s="244">
        <v>659476</v>
      </c>
      <c r="AE78" s="244">
        <v>496409</v>
      </c>
      <c r="AF78" s="244">
        <v>54679</v>
      </c>
      <c r="AG78" s="244">
        <v>139085</v>
      </c>
      <c r="AH78" s="244">
        <v>145146</v>
      </c>
      <c r="AI78" s="244">
        <v>2670533</v>
      </c>
      <c r="AJ78" s="244">
        <v>310528</v>
      </c>
      <c r="AK78" s="244">
        <v>0</v>
      </c>
      <c r="AL78" s="244">
        <v>0</v>
      </c>
      <c r="AM78" s="244">
        <v>109533</v>
      </c>
      <c r="AN78" s="244">
        <v>935769</v>
      </c>
      <c r="AO78" s="244">
        <v>20195</v>
      </c>
      <c r="AP78" s="244">
        <v>0</v>
      </c>
      <c r="AQ78" s="244">
        <v>183724</v>
      </c>
      <c r="AR78" s="244">
        <v>716796</v>
      </c>
      <c r="AS78" s="244">
        <v>742345</v>
      </c>
      <c r="AT78" s="244">
        <v>983014</v>
      </c>
      <c r="AU78" s="244">
        <v>1508282</v>
      </c>
      <c r="AV78" s="244">
        <v>833431</v>
      </c>
      <c r="AW78" s="244">
        <v>552847</v>
      </c>
      <c r="AX78" s="244">
        <v>1489234</v>
      </c>
      <c r="AY78" s="244">
        <v>340252</v>
      </c>
      <c r="AZ78" s="244">
        <v>50396</v>
      </c>
      <c r="BA78" s="244">
        <v>23932</v>
      </c>
      <c r="BB78" s="244">
        <v>47042</v>
      </c>
      <c r="BC78" s="244">
        <v>398686</v>
      </c>
      <c r="BD78" s="244">
        <v>119914</v>
      </c>
      <c r="BE78" s="244">
        <v>6088636</v>
      </c>
      <c r="BF78" s="244">
        <v>220653</v>
      </c>
      <c r="BG78" s="244">
        <v>17103</v>
      </c>
      <c r="BH78" s="244">
        <v>580014</v>
      </c>
      <c r="BI78" s="244">
        <v>2852287</v>
      </c>
      <c r="BJ78" s="244">
        <v>7531836</v>
      </c>
      <c r="BK78" s="244">
        <v>2641789</v>
      </c>
      <c r="BL78" s="244">
        <v>18745873</v>
      </c>
      <c r="BM78" s="244">
        <v>387612</v>
      </c>
      <c r="BN78" s="244">
        <v>276062</v>
      </c>
      <c r="BO78" s="244">
        <v>415532</v>
      </c>
      <c r="BP78" s="244">
        <v>1488194</v>
      </c>
      <c r="BQ78" s="244">
        <v>1444391</v>
      </c>
      <c r="BR78" s="244">
        <v>1722024</v>
      </c>
      <c r="BS78" s="244">
        <v>2226158</v>
      </c>
      <c r="BT78" s="244">
        <v>32155</v>
      </c>
      <c r="BU78" s="244">
        <v>55561</v>
      </c>
      <c r="BV78" s="244">
        <v>24116</v>
      </c>
      <c r="BW78" s="244">
        <v>16816</v>
      </c>
      <c r="BX78" s="244">
        <v>638975</v>
      </c>
      <c r="BY78" s="244">
        <v>370901</v>
      </c>
      <c r="BZ78" s="244">
        <v>17851</v>
      </c>
      <c r="CA78" s="244">
        <v>32548</v>
      </c>
      <c r="CB78" s="244">
        <v>16396</v>
      </c>
      <c r="CC78" s="244">
        <v>22878</v>
      </c>
      <c r="CD78" s="244">
        <v>137854</v>
      </c>
      <c r="CE78" s="244">
        <v>1321051</v>
      </c>
      <c r="CF78" s="244">
        <v>740447</v>
      </c>
      <c r="CG78" s="244">
        <v>114181</v>
      </c>
      <c r="CH78" s="244">
        <v>954069</v>
      </c>
      <c r="CI78" s="244">
        <v>2139953</v>
      </c>
      <c r="CJ78" s="244">
        <v>911463</v>
      </c>
      <c r="CK78" s="244">
        <v>988201</v>
      </c>
      <c r="CL78" s="244">
        <v>3848263</v>
      </c>
      <c r="CM78" s="244">
        <v>502410</v>
      </c>
      <c r="CN78" s="244">
        <v>376048</v>
      </c>
      <c r="CO78" s="244">
        <v>504004</v>
      </c>
      <c r="CP78" s="244">
        <v>248919</v>
      </c>
      <c r="CQ78" s="244">
        <v>59006</v>
      </c>
      <c r="CR78" s="244">
        <v>1182450</v>
      </c>
      <c r="CS78" s="244">
        <v>801987</v>
      </c>
      <c r="CT78" s="244">
        <v>436363</v>
      </c>
      <c r="CU78" s="244">
        <v>2096512</v>
      </c>
      <c r="CV78" s="244">
        <v>140434</v>
      </c>
      <c r="CW78" s="244">
        <v>250173</v>
      </c>
      <c r="CX78" s="244">
        <v>991936</v>
      </c>
      <c r="CY78" s="244">
        <v>0</v>
      </c>
      <c r="CZ78" s="244">
        <v>1904978</v>
      </c>
      <c r="DA78" s="245">
        <v>105011969</v>
      </c>
      <c r="DB78" s="243">
        <v>2987511</v>
      </c>
      <c r="DC78" s="244">
        <v>30772267</v>
      </c>
      <c r="DD78" s="244">
        <v>25127</v>
      </c>
      <c r="DE78" s="244">
        <v>983609</v>
      </c>
      <c r="DF78" s="244">
        <v>4692108</v>
      </c>
      <c r="DG78" s="244">
        <v>359191</v>
      </c>
      <c r="DH78" s="245">
        <v>39819813</v>
      </c>
      <c r="DI78" s="245">
        <v>144831782</v>
      </c>
      <c r="DJ78" s="245">
        <v>51724103</v>
      </c>
      <c r="DK78" s="245">
        <v>91543916</v>
      </c>
      <c r="DL78" s="245">
        <v>196555885</v>
      </c>
      <c r="DM78" s="245">
        <v>-24226832</v>
      </c>
      <c r="DN78" s="244">
        <v>67317084</v>
      </c>
      <c r="DO78" s="245">
        <v>172329053</v>
      </c>
      <c r="DQ78" s="359">
        <v>0.16727565999999999</v>
      </c>
      <c r="DR78" s="359">
        <v>0.83272433999999995</v>
      </c>
      <c r="DS78" s="359">
        <v>1.1987085025958945E-2</v>
      </c>
      <c r="DT78" s="359">
        <v>2.4447115166077631E-5</v>
      </c>
    </row>
    <row r="79" spans="1:124" ht="15" customHeight="1" x14ac:dyDescent="0.15">
      <c r="A79" s="246" t="s">
        <v>401</v>
      </c>
      <c r="B79" s="247" t="s">
        <v>588</v>
      </c>
      <c r="C79" s="243">
        <v>5155690</v>
      </c>
      <c r="D79" s="244">
        <v>1712359</v>
      </c>
      <c r="E79" s="244">
        <v>327161</v>
      </c>
      <c r="F79" s="244">
        <v>938989</v>
      </c>
      <c r="G79" s="244">
        <v>943657</v>
      </c>
      <c r="H79" s="244">
        <v>0</v>
      </c>
      <c r="I79" s="244">
        <v>5342186</v>
      </c>
      <c r="J79" s="244">
        <v>455572</v>
      </c>
      <c r="K79" s="244">
        <v>650894</v>
      </c>
      <c r="L79" s="244">
        <v>220007</v>
      </c>
      <c r="M79" s="244">
        <v>350258</v>
      </c>
      <c r="N79" s="244">
        <v>371802</v>
      </c>
      <c r="O79" s="244">
        <v>82359</v>
      </c>
      <c r="P79" s="244">
        <v>22502</v>
      </c>
      <c r="Q79" s="244">
        <v>50936</v>
      </c>
      <c r="R79" s="244">
        <v>167991</v>
      </c>
      <c r="S79" s="244">
        <v>884284</v>
      </c>
      <c r="T79" s="244">
        <v>51554</v>
      </c>
      <c r="U79" s="244">
        <v>163794</v>
      </c>
      <c r="V79" s="244">
        <v>52116</v>
      </c>
      <c r="W79" s="244">
        <v>114330</v>
      </c>
      <c r="X79" s="244">
        <v>18482</v>
      </c>
      <c r="Y79" s="244">
        <v>10046</v>
      </c>
      <c r="Z79" s="244">
        <v>1797</v>
      </c>
      <c r="AA79" s="244">
        <v>4382</v>
      </c>
      <c r="AB79" s="244">
        <v>83314</v>
      </c>
      <c r="AC79" s="244">
        <v>1336</v>
      </c>
      <c r="AD79" s="244">
        <v>3725</v>
      </c>
      <c r="AE79" s="244">
        <v>61422</v>
      </c>
      <c r="AF79" s="244">
        <v>6793</v>
      </c>
      <c r="AG79" s="244">
        <v>117620</v>
      </c>
      <c r="AH79" s="244">
        <v>62212</v>
      </c>
      <c r="AI79" s="244">
        <v>2267271</v>
      </c>
      <c r="AJ79" s="244">
        <v>46618</v>
      </c>
      <c r="AK79" s="244">
        <v>0</v>
      </c>
      <c r="AL79" s="244">
        <v>0</v>
      </c>
      <c r="AM79" s="244">
        <v>159624</v>
      </c>
      <c r="AN79" s="244">
        <v>148621</v>
      </c>
      <c r="AO79" s="244">
        <v>6228</v>
      </c>
      <c r="AP79" s="244">
        <v>0</v>
      </c>
      <c r="AQ79" s="244">
        <v>65281</v>
      </c>
      <c r="AR79" s="244">
        <v>441948</v>
      </c>
      <c r="AS79" s="244">
        <v>504264</v>
      </c>
      <c r="AT79" s="244">
        <v>470200</v>
      </c>
      <c r="AU79" s="244">
        <v>779889</v>
      </c>
      <c r="AV79" s="244">
        <v>562184</v>
      </c>
      <c r="AW79" s="244">
        <v>228131</v>
      </c>
      <c r="AX79" s="244">
        <v>100712</v>
      </c>
      <c r="AY79" s="244">
        <v>77158</v>
      </c>
      <c r="AZ79" s="244">
        <v>14875</v>
      </c>
      <c r="BA79" s="244">
        <v>5960</v>
      </c>
      <c r="BB79" s="244">
        <v>19113</v>
      </c>
      <c r="BC79" s="244">
        <v>4296</v>
      </c>
      <c r="BD79" s="244">
        <v>36913</v>
      </c>
      <c r="BE79" s="244">
        <v>501683</v>
      </c>
      <c r="BF79" s="244">
        <v>16165</v>
      </c>
      <c r="BG79" s="244">
        <v>589</v>
      </c>
      <c r="BH79" s="244">
        <v>695452</v>
      </c>
      <c r="BI79" s="244">
        <v>71204</v>
      </c>
      <c r="BJ79" s="244">
        <v>5366184</v>
      </c>
      <c r="BK79" s="244">
        <v>2343169</v>
      </c>
      <c r="BL79" s="244">
        <v>15574564</v>
      </c>
      <c r="BM79" s="244">
        <v>893685</v>
      </c>
      <c r="BN79" s="244">
        <v>44845</v>
      </c>
      <c r="BO79" s="244">
        <v>312296</v>
      </c>
      <c r="BP79" s="244">
        <v>1357926</v>
      </c>
      <c r="BQ79" s="244">
        <v>10560815</v>
      </c>
      <c r="BR79" s="244">
        <v>13007985</v>
      </c>
      <c r="BS79" s="244">
        <v>1689274</v>
      </c>
      <c r="BT79" s="244">
        <v>345982</v>
      </c>
      <c r="BU79" s="244">
        <v>261847</v>
      </c>
      <c r="BV79" s="244">
        <v>363515</v>
      </c>
      <c r="BW79" s="244">
        <v>45328</v>
      </c>
      <c r="BX79" s="244">
        <v>320100</v>
      </c>
      <c r="BY79" s="244">
        <v>0</v>
      </c>
      <c r="BZ79" s="244">
        <v>30226</v>
      </c>
      <c r="CA79" s="244">
        <v>9648</v>
      </c>
      <c r="CB79" s="244">
        <v>15921</v>
      </c>
      <c r="CC79" s="244">
        <v>22504</v>
      </c>
      <c r="CD79" s="244">
        <v>160081</v>
      </c>
      <c r="CE79" s="244">
        <v>115597</v>
      </c>
      <c r="CF79" s="244">
        <v>956490</v>
      </c>
      <c r="CG79" s="244">
        <v>162803</v>
      </c>
      <c r="CH79" s="244">
        <v>1203308</v>
      </c>
      <c r="CI79" s="244">
        <v>4062585</v>
      </c>
      <c r="CJ79" s="244">
        <v>2517070</v>
      </c>
      <c r="CK79" s="244">
        <v>581058</v>
      </c>
      <c r="CL79" s="244">
        <v>1732525</v>
      </c>
      <c r="CM79" s="244">
        <v>571298</v>
      </c>
      <c r="CN79" s="244">
        <v>612936</v>
      </c>
      <c r="CO79" s="244">
        <v>483676</v>
      </c>
      <c r="CP79" s="244">
        <v>961795</v>
      </c>
      <c r="CQ79" s="244">
        <v>193699</v>
      </c>
      <c r="CR79" s="244">
        <v>558693</v>
      </c>
      <c r="CS79" s="244">
        <v>1585619</v>
      </c>
      <c r="CT79" s="244">
        <v>2190966</v>
      </c>
      <c r="CU79" s="244">
        <v>219204</v>
      </c>
      <c r="CV79" s="244">
        <v>646186</v>
      </c>
      <c r="CW79" s="244">
        <v>1741724</v>
      </c>
      <c r="CX79" s="244">
        <v>1358221</v>
      </c>
      <c r="CY79" s="244">
        <v>0</v>
      </c>
      <c r="CZ79" s="244">
        <v>554106</v>
      </c>
      <c r="DA79" s="245">
        <v>101389403</v>
      </c>
      <c r="DB79" s="243">
        <v>0</v>
      </c>
      <c r="DC79" s="244">
        <v>0</v>
      </c>
      <c r="DD79" s="244">
        <v>0</v>
      </c>
      <c r="DE79" s="244">
        <v>0</v>
      </c>
      <c r="DF79" s="244">
        <v>0</v>
      </c>
      <c r="DG79" s="244">
        <v>0</v>
      </c>
      <c r="DH79" s="245">
        <v>0</v>
      </c>
      <c r="DI79" s="245">
        <v>101389403</v>
      </c>
      <c r="DJ79" s="245">
        <v>0</v>
      </c>
      <c r="DK79" s="245">
        <v>0</v>
      </c>
      <c r="DL79" s="245">
        <v>101389403</v>
      </c>
      <c r="DM79" s="245">
        <v>0</v>
      </c>
      <c r="DN79" s="244">
        <v>0</v>
      </c>
      <c r="DO79" s="245">
        <v>101389403</v>
      </c>
      <c r="DQ79" s="359">
        <v>0</v>
      </c>
      <c r="DR79" s="359">
        <v>1</v>
      </c>
      <c r="DS79" s="359">
        <v>0</v>
      </c>
      <c r="DT79" s="359">
        <v>0</v>
      </c>
    </row>
    <row r="80" spans="1:124" ht="15" customHeight="1" x14ac:dyDescent="0.15">
      <c r="A80" s="246" t="s">
        <v>402</v>
      </c>
      <c r="B80" s="247" t="s">
        <v>589</v>
      </c>
      <c r="C80" s="243">
        <v>275467</v>
      </c>
      <c r="D80" s="244">
        <v>879763</v>
      </c>
      <c r="E80" s="244">
        <v>14372</v>
      </c>
      <c r="F80" s="244">
        <v>14537</v>
      </c>
      <c r="G80" s="244">
        <v>71364</v>
      </c>
      <c r="H80" s="244">
        <v>0</v>
      </c>
      <c r="I80" s="244">
        <v>15158</v>
      </c>
      <c r="J80" s="244">
        <v>35705</v>
      </c>
      <c r="K80" s="244">
        <v>37330</v>
      </c>
      <c r="L80" s="244">
        <v>146453</v>
      </c>
      <c r="M80" s="244">
        <v>21788</v>
      </c>
      <c r="N80" s="244">
        <v>75995</v>
      </c>
      <c r="O80" s="244">
        <v>6780</v>
      </c>
      <c r="P80" s="244">
        <v>27102</v>
      </c>
      <c r="Q80" s="244">
        <v>2258</v>
      </c>
      <c r="R80" s="244">
        <v>6357</v>
      </c>
      <c r="S80" s="244">
        <v>202419</v>
      </c>
      <c r="T80" s="244">
        <v>10369</v>
      </c>
      <c r="U80" s="244">
        <v>112112</v>
      </c>
      <c r="V80" s="244">
        <v>22970</v>
      </c>
      <c r="W80" s="244">
        <v>10328</v>
      </c>
      <c r="X80" s="244">
        <v>16318</v>
      </c>
      <c r="Y80" s="244">
        <v>3397</v>
      </c>
      <c r="Z80" s="244">
        <v>876</v>
      </c>
      <c r="AA80" s="244">
        <v>6537</v>
      </c>
      <c r="AB80" s="244">
        <v>33048</v>
      </c>
      <c r="AC80" s="244">
        <v>9475</v>
      </c>
      <c r="AD80" s="244">
        <v>40110</v>
      </c>
      <c r="AE80" s="244">
        <v>23100</v>
      </c>
      <c r="AF80" s="244">
        <v>3013</v>
      </c>
      <c r="AG80" s="244">
        <v>5670</v>
      </c>
      <c r="AH80" s="244">
        <v>14783</v>
      </c>
      <c r="AI80" s="244">
        <v>775761</v>
      </c>
      <c r="AJ80" s="244">
        <v>93512</v>
      </c>
      <c r="AK80" s="244">
        <v>0</v>
      </c>
      <c r="AL80" s="244">
        <v>0</v>
      </c>
      <c r="AM80" s="244">
        <v>20273</v>
      </c>
      <c r="AN80" s="244">
        <v>203963</v>
      </c>
      <c r="AO80" s="244">
        <v>36314</v>
      </c>
      <c r="AP80" s="244">
        <v>0</v>
      </c>
      <c r="AQ80" s="244">
        <v>10353</v>
      </c>
      <c r="AR80" s="244">
        <v>120127</v>
      </c>
      <c r="AS80" s="244">
        <v>110160</v>
      </c>
      <c r="AT80" s="244">
        <v>114250</v>
      </c>
      <c r="AU80" s="244">
        <v>159197</v>
      </c>
      <c r="AV80" s="244">
        <v>57562</v>
      </c>
      <c r="AW80" s="244">
        <v>29672</v>
      </c>
      <c r="AX80" s="244">
        <v>99747</v>
      </c>
      <c r="AY80" s="244">
        <v>28771</v>
      </c>
      <c r="AZ80" s="244">
        <v>4011</v>
      </c>
      <c r="BA80" s="244">
        <v>1151</v>
      </c>
      <c r="BB80" s="244">
        <v>3706</v>
      </c>
      <c r="BC80" s="244">
        <v>26996</v>
      </c>
      <c r="BD80" s="244">
        <v>4202</v>
      </c>
      <c r="BE80" s="244">
        <v>1231937</v>
      </c>
      <c r="BF80" s="244">
        <v>31300</v>
      </c>
      <c r="BG80" s="244">
        <v>2140</v>
      </c>
      <c r="BH80" s="244">
        <v>23778</v>
      </c>
      <c r="BI80" s="244">
        <v>663637</v>
      </c>
      <c r="BJ80" s="244">
        <v>334649</v>
      </c>
      <c r="BK80" s="244">
        <v>91236</v>
      </c>
      <c r="BL80" s="244">
        <v>1699226</v>
      </c>
      <c r="BM80" s="244">
        <v>184012</v>
      </c>
      <c r="BN80" s="244">
        <v>46316</v>
      </c>
      <c r="BO80" s="244">
        <v>19013</v>
      </c>
      <c r="BP80" s="244">
        <v>32995</v>
      </c>
      <c r="BQ80" s="244">
        <v>51741</v>
      </c>
      <c r="BR80" s="244">
        <v>72504</v>
      </c>
      <c r="BS80" s="244">
        <v>56978</v>
      </c>
      <c r="BT80" s="244">
        <v>2700</v>
      </c>
      <c r="BU80" s="244">
        <v>1833</v>
      </c>
      <c r="BV80" s="244">
        <v>5792</v>
      </c>
      <c r="BW80" s="244">
        <v>1361</v>
      </c>
      <c r="BX80" s="244">
        <v>500606</v>
      </c>
      <c r="BY80" s="244">
        <v>599367</v>
      </c>
      <c r="BZ80" s="244">
        <v>668004</v>
      </c>
      <c r="CA80" s="244">
        <v>15736</v>
      </c>
      <c r="CB80" s="244">
        <v>1056</v>
      </c>
      <c r="CC80" s="244">
        <v>892</v>
      </c>
      <c r="CD80" s="244">
        <v>6640</v>
      </c>
      <c r="CE80" s="244">
        <v>25277</v>
      </c>
      <c r="CF80" s="244">
        <v>7528</v>
      </c>
      <c r="CG80" s="244">
        <v>3106</v>
      </c>
      <c r="CH80" s="244">
        <v>40075</v>
      </c>
      <c r="CI80" s="244">
        <v>47274</v>
      </c>
      <c r="CJ80" s="244">
        <v>54573</v>
      </c>
      <c r="CK80" s="244">
        <v>45476</v>
      </c>
      <c r="CL80" s="244">
        <v>94273</v>
      </c>
      <c r="CM80" s="244">
        <v>19249</v>
      </c>
      <c r="CN80" s="244">
        <v>19071</v>
      </c>
      <c r="CO80" s="244">
        <v>13351</v>
      </c>
      <c r="CP80" s="244">
        <v>8520</v>
      </c>
      <c r="CQ80" s="244">
        <v>1018</v>
      </c>
      <c r="CR80" s="244">
        <v>131683</v>
      </c>
      <c r="CS80" s="244">
        <v>34282</v>
      </c>
      <c r="CT80" s="244">
        <v>17025</v>
      </c>
      <c r="CU80" s="244">
        <v>69496</v>
      </c>
      <c r="CV80" s="244">
        <v>10740</v>
      </c>
      <c r="CW80" s="244">
        <v>17675</v>
      </c>
      <c r="CX80" s="244">
        <v>16175</v>
      </c>
      <c r="CY80" s="244">
        <v>36291</v>
      </c>
      <c r="CZ80" s="244">
        <v>36657</v>
      </c>
      <c r="DA80" s="245">
        <v>11138946</v>
      </c>
      <c r="DB80" s="243">
        <v>18314</v>
      </c>
      <c r="DC80" s="244">
        <v>1256842</v>
      </c>
      <c r="DD80" s="244">
        <v>40</v>
      </c>
      <c r="DE80" s="244">
        <v>33589</v>
      </c>
      <c r="DF80" s="244">
        <v>239850</v>
      </c>
      <c r="DG80" s="244">
        <v>26357</v>
      </c>
      <c r="DH80" s="245">
        <v>1574992</v>
      </c>
      <c r="DI80" s="245">
        <v>12713938</v>
      </c>
      <c r="DJ80" s="245">
        <v>3035230</v>
      </c>
      <c r="DK80" s="245">
        <v>4610222</v>
      </c>
      <c r="DL80" s="245">
        <v>15749168</v>
      </c>
      <c r="DM80" s="245">
        <v>-11179257</v>
      </c>
      <c r="DN80" s="244">
        <v>-6569035</v>
      </c>
      <c r="DO80" s="245">
        <v>4569911</v>
      </c>
      <c r="DQ80" s="359">
        <v>0.87929144999999997</v>
      </c>
      <c r="DR80" s="359">
        <v>0.12070855000000003</v>
      </c>
      <c r="DS80" s="359">
        <v>4.8959252557493704E-4</v>
      </c>
      <c r="DT80" s="359">
        <v>3.8917682438934421E-8</v>
      </c>
    </row>
    <row r="81" spans="1:124" ht="15" customHeight="1" x14ac:dyDescent="0.15">
      <c r="A81" s="246" t="s">
        <v>403</v>
      </c>
      <c r="B81" s="247" t="s">
        <v>590</v>
      </c>
      <c r="C81" s="243">
        <v>251</v>
      </c>
      <c r="D81" s="244">
        <v>0</v>
      </c>
      <c r="E81" s="244">
        <v>20497</v>
      </c>
      <c r="F81" s="244">
        <v>5378</v>
      </c>
      <c r="G81" s="244">
        <v>12339</v>
      </c>
      <c r="H81" s="244">
        <v>0</v>
      </c>
      <c r="I81" s="244">
        <v>56207</v>
      </c>
      <c r="J81" s="244">
        <v>37219</v>
      </c>
      <c r="K81" s="244">
        <v>1454</v>
      </c>
      <c r="L81" s="244">
        <v>814</v>
      </c>
      <c r="M81" s="244">
        <v>11350</v>
      </c>
      <c r="N81" s="244">
        <v>6692</v>
      </c>
      <c r="O81" s="244">
        <v>3623</v>
      </c>
      <c r="P81" s="244">
        <v>1000</v>
      </c>
      <c r="Q81" s="244">
        <v>4320</v>
      </c>
      <c r="R81" s="244">
        <v>64778</v>
      </c>
      <c r="S81" s="244">
        <v>19885</v>
      </c>
      <c r="T81" s="244">
        <v>11360</v>
      </c>
      <c r="U81" s="244">
        <v>12855</v>
      </c>
      <c r="V81" s="244">
        <v>9863</v>
      </c>
      <c r="W81" s="244">
        <v>20660</v>
      </c>
      <c r="X81" s="244">
        <v>2473</v>
      </c>
      <c r="Y81" s="244">
        <v>612</v>
      </c>
      <c r="Z81" s="244">
        <v>183</v>
      </c>
      <c r="AA81" s="244">
        <v>1599</v>
      </c>
      <c r="AB81" s="244">
        <v>166969</v>
      </c>
      <c r="AC81" s="244">
        <v>2672</v>
      </c>
      <c r="AD81" s="244">
        <v>3180</v>
      </c>
      <c r="AE81" s="244">
        <v>33586</v>
      </c>
      <c r="AF81" s="244">
        <v>4510</v>
      </c>
      <c r="AG81" s="244">
        <v>2678</v>
      </c>
      <c r="AH81" s="244">
        <v>7749</v>
      </c>
      <c r="AI81" s="244">
        <v>50801</v>
      </c>
      <c r="AJ81" s="244">
        <v>5690</v>
      </c>
      <c r="AK81" s="244">
        <v>0</v>
      </c>
      <c r="AL81" s="244">
        <v>0</v>
      </c>
      <c r="AM81" s="244">
        <v>8190</v>
      </c>
      <c r="AN81" s="244">
        <v>13201</v>
      </c>
      <c r="AO81" s="244">
        <v>644</v>
      </c>
      <c r="AP81" s="244">
        <v>0</v>
      </c>
      <c r="AQ81" s="244">
        <v>3852</v>
      </c>
      <c r="AR81" s="244">
        <v>69871</v>
      </c>
      <c r="AS81" s="244">
        <v>52711</v>
      </c>
      <c r="AT81" s="244">
        <v>139155</v>
      </c>
      <c r="AU81" s="244">
        <v>273727</v>
      </c>
      <c r="AV81" s="244">
        <v>101300</v>
      </c>
      <c r="AW81" s="244">
        <v>24177</v>
      </c>
      <c r="AX81" s="244">
        <v>98228</v>
      </c>
      <c r="AY81" s="244">
        <v>27034</v>
      </c>
      <c r="AZ81" s="244">
        <v>6505</v>
      </c>
      <c r="BA81" s="244">
        <v>4143</v>
      </c>
      <c r="BB81" s="244">
        <v>3758</v>
      </c>
      <c r="BC81" s="244">
        <v>60178</v>
      </c>
      <c r="BD81" s="244">
        <v>7881</v>
      </c>
      <c r="BE81" s="244">
        <v>125910</v>
      </c>
      <c r="BF81" s="244">
        <v>2551</v>
      </c>
      <c r="BG81" s="244">
        <v>877</v>
      </c>
      <c r="BH81" s="244">
        <v>28935</v>
      </c>
      <c r="BI81" s="244">
        <v>4</v>
      </c>
      <c r="BJ81" s="244">
        <v>31945</v>
      </c>
      <c r="BK81" s="244">
        <v>51499</v>
      </c>
      <c r="BL81" s="244">
        <v>138091</v>
      </c>
      <c r="BM81" s="244">
        <v>149123</v>
      </c>
      <c r="BN81" s="244">
        <v>2432</v>
      </c>
      <c r="BO81" s="244">
        <v>40387</v>
      </c>
      <c r="BP81" s="244">
        <v>241077</v>
      </c>
      <c r="BQ81" s="244">
        <v>1704886</v>
      </c>
      <c r="BR81" s="244">
        <v>561697</v>
      </c>
      <c r="BS81" s="244">
        <v>332925</v>
      </c>
      <c r="BT81" s="244">
        <v>7261</v>
      </c>
      <c r="BU81" s="244">
        <v>9606</v>
      </c>
      <c r="BV81" s="244">
        <v>6</v>
      </c>
      <c r="BW81" s="244">
        <v>929</v>
      </c>
      <c r="BX81" s="244">
        <v>70942</v>
      </c>
      <c r="BY81" s="244">
        <v>141</v>
      </c>
      <c r="BZ81" s="244">
        <v>2356</v>
      </c>
      <c r="CA81" s="244">
        <v>33619</v>
      </c>
      <c r="CB81" s="244">
        <v>15655</v>
      </c>
      <c r="CC81" s="244">
        <v>3481</v>
      </c>
      <c r="CD81" s="244">
        <v>14342</v>
      </c>
      <c r="CE81" s="244">
        <v>299358</v>
      </c>
      <c r="CF81" s="244">
        <v>197790</v>
      </c>
      <c r="CG81" s="244">
        <v>140785</v>
      </c>
      <c r="CH81" s="244">
        <v>869254</v>
      </c>
      <c r="CI81" s="244">
        <v>222290</v>
      </c>
      <c r="CJ81" s="244">
        <v>865140</v>
      </c>
      <c r="CK81" s="244">
        <v>520394</v>
      </c>
      <c r="CL81" s="244">
        <v>326570</v>
      </c>
      <c r="CM81" s="244">
        <v>13601</v>
      </c>
      <c r="CN81" s="244">
        <v>31321</v>
      </c>
      <c r="CO81" s="244">
        <v>171791</v>
      </c>
      <c r="CP81" s="244">
        <v>147691</v>
      </c>
      <c r="CQ81" s="244">
        <v>43126</v>
      </c>
      <c r="CR81" s="244">
        <v>43742</v>
      </c>
      <c r="CS81" s="244">
        <v>651591</v>
      </c>
      <c r="CT81" s="244">
        <v>55605</v>
      </c>
      <c r="CU81" s="244">
        <v>49358</v>
      </c>
      <c r="CV81" s="244">
        <v>57418</v>
      </c>
      <c r="CW81" s="244">
        <v>114855</v>
      </c>
      <c r="CX81" s="244">
        <v>61229</v>
      </c>
      <c r="CY81" s="244">
        <v>0</v>
      </c>
      <c r="CZ81" s="244">
        <v>270541</v>
      </c>
      <c r="DA81" s="245">
        <v>10201929</v>
      </c>
      <c r="DB81" s="243">
        <v>118529</v>
      </c>
      <c r="DC81" s="244">
        <v>16555974</v>
      </c>
      <c r="DD81" s="244">
        <v>30</v>
      </c>
      <c r="DE81" s="244">
        <v>3278</v>
      </c>
      <c r="DF81" s="244">
        <v>6715</v>
      </c>
      <c r="DG81" s="244">
        <v>748</v>
      </c>
      <c r="DH81" s="245">
        <v>16685274</v>
      </c>
      <c r="DI81" s="245">
        <v>26887203</v>
      </c>
      <c r="DJ81" s="245">
        <v>1948487</v>
      </c>
      <c r="DK81" s="245">
        <v>18633761</v>
      </c>
      <c r="DL81" s="245">
        <v>28835690</v>
      </c>
      <c r="DM81" s="245">
        <v>-21634162</v>
      </c>
      <c r="DN81" s="244">
        <v>-3000401</v>
      </c>
      <c r="DO81" s="245">
        <v>7201528</v>
      </c>
      <c r="DQ81" s="359">
        <v>0.80462672000000002</v>
      </c>
      <c r="DR81" s="359">
        <v>0.19537327999999998</v>
      </c>
      <c r="DS81" s="359">
        <v>6.4492443155249367E-3</v>
      </c>
      <c r="DT81" s="359">
        <v>2.9188261829200816E-8</v>
      </c>
    </row>
    <row r="82" spans="1:124" ht="15" customHeight="1" x14ac:dyDescent="0.15">
      <c r="A82" s="246" t="s">
        <v>404</v>
      </c>
      <c r="B82" s="247" t="s">
        <v>659</v>
      </c>
      <c r="C82" s="243">
        <v>96506</v>
      </c>
      <c r="D82" s="244">
        <v>521483</v>
      </c>
      <c r="E82" s="244">
        <v>12565</v>
      </c>
      <c r="F82" s="244">
        <v>8433</v>
      </c>
      <c r="G82" s="244">
        <v>34670</v>
      </c>
      <c r="H82" s="244">
        <v>0</v>
      </c>
      <c r="I82" s="244">
        <v>7585</v>
      </c>
      <c r="J82" s="244">
        <v>88466</v>
      </c>
      <c r="K82" s="244">
        <v>158253</v>
      </c>
      <c r="L82" s="244">
        <v>169027</v>
      </c>
      <c r="M82" s="244">
        <v>73675</v>
      </c>
      <c r="N82" s="244">
        <v>107743</v>
      </c>
      <c r="O82" s="244">
        <v>8915</v>
      </c>
      <c r="P82" s="244">
        <v>13205</v>
      </c>
      <c r="Q82" s="244">
        <v>2343</v>
      </c>
      <c r="R82" s="244">
        <v>14083</v>
      </c>
      <c r="S82" s="244">
        <v>74043</v>
      </c>
      <c r="T82" s="244">
        <v>9777</v>
      </c>
      <c r="U82" s="244">
        <v>56075</v>
      </c>
      <c r="V82" s="244">
        <v>29625</v>
      </c>
      <c r="W82" s="244">
        <v>19721</v>
      </c>
      <c r="X82" s="244">
        <v>7372</v>
      </c>
      <c r="Y82" s="244">
        <v>1068</v>
      </c>
      <c r="Z82" s="244">
        <v>439</v>
      </c>
      <c r="AA82" s="244">
        <v>3372</v>
      </c>
      <c r="AB82" s="244">
        <v>24108</v>
      </c>
      <c r="AC82" s="244">
        <v>6265</v>
      </c>
      <c r="AD82" s="244">
        <v>41216</v>
      </c>
      <c r="AE82" s="244">
        <v>31742</v>
      </c>
      <c r="AF82" s="244">
        <v>3216</v>
      </c>
      <c r="AG82" s="244">
        <v>7480</v>
      </c>
      <c r="AH82" s="244">
        <v>10413</v>
      </c>
      <c r="AI82" s="244">
        <v>252574</v>
      </c>
      <c r="AJ82" s="244">
        <v>32351</v>
      </c>
      <c r="AK82" s="244">
        <v>0</v>
      </c>
      <c r="AL82" s="244">
        <v>0</v>
      </c>
      <c r="AM82" s="244">
        <v>6455</v>
      </c>
      <c r="AN82" s="244">
        <v>66815</v>
      </c>
      <c r="AO82" s="244">
        <v>1516</v>
      </c>
      <c r="AP82" s="244">
        <v>0</v>
      </c>
      <c r="AQ82" s="244">
        <v>11470</v>
      </c>
      <c r="AR82" s="244">
        <v>40394</v>
      </c>
      <c r="AS82" s="244">
        <v>45309</v>
      </c>
      <c r="AT82" s="244">
        <v>56928</v>
      </c>
      <c r="AU82" s="244">
        <v>80845</v>
      </c>
      <c r="AV82" s="244">
        <v>50353</v>
      </c>
      <c r="AW82" s="244">
        <v>28469</v>
      </c>
      <c r="AX82" s="244">
        <v>82200</v>
      </c>
      <c r="AY82" s="244">
        <v>19913</v>
      </c>
      <c r="AZ82" s="244">
        <v>3499</v>
      </c>
      <c r="BA82" s="244">
        <v>1731</v>
      </c>
      <c r="BB82" s="244">
        <v>3212</v>
      </c>
      <c r="BC82" s="244">
        <v>27561</v>
      </c>
      <c r="BD82" s="244">
        <v>5543</v>
      </c>
      <c r="BE82" s="244">
        <v>499870</v>
      </c>
      <c r="BF82" s="244">
        <v>14464</v>
      </c>
      <c r="BG82" s="244">
        <v>1143</v>
      </c>
      <c r="BH82" s="244">
        <v>38102</v>
      </c>
      <c r="BI82" s="244">
        <v>8826</v>
      </c>
      <c r="BJ82" s="244">
        <v>417634</v>
      </c>
      <c r="BK82" s="244">
        <v>142465</v>
      </c>
      <c r="BL82" s="244">
        <v>1046496</v>
      </c>
      <c r="BM82" s="244">
        <v>29796</v>
      </c>
      <c r="BN82" s="244">
        <v>17396</v>
      </c>
      <c r="BO82" s="244">
        <v>11710</v>
      </c>
      <c r="BP82" s="244">
        <v>13701</v>
      </c>
      <c r="BQ82" s="244">
        <v>32124</v>
      </c>
      <c r="BR82" s="244">
        <v>73007</v>
      </c>
      <c r="BS82" s="244">
        <v>26706</v>
      </c>
      <c r="BT82" s="244">
        <v>1693</v>
      </c>
      <c r="BU82" s="244">
        <v>2238</v>
      </c>
      <c r="BV82" s="244">
        <v>2536</v>
      </c>
      <c r="BW82" s="244">
        <v>54802</v>
      </c>
      <c r="BX82" s="244">
        <v>206914</v>
      </c>
      <c r="BY82" s="244">
        <v>73073</v>
      </c>
      <c r="BZ82" s="244">
        <v>1702</v>
      </c>
      <c r="CA82" s="244">
        <v>6468</v>
      </c>
      <c r="CB82" s="244">
        <v>34868</v>
      </c>
      <c r="CC82" s="244">
        <v>944</v>
      </c>
      <c r="CD82" s="244">
        <v>4754</v>
      </c>
      <c r="CE82" s="244">
        <v>159800</v>
      </c>
      <c r="CF82" s="244">
        <v>8066</v>
      </c>
      <c r="CG82" s="244">
        <v>2526</v>
      </c>
      <c r="CH82" s="244">
        <v>57504</v>
      </c>
      <c r="CI82" s="244">
        <v>37973</v>
      </c>
      <c r="CJ82" s="244">
        <v>40397</v>
      </c>
      <c r="CK82" s="244">
        <v>41800</v>
      </c>
      <c r="CL82" s="244">
        <v>291425</v>
      </c>
      <c r="CM82" s="244">
        <v>30844</v>
      </c>
      <c r="CN82" s="244">
        <v>26712</v>
      </c>
      <c r="CO82" s="244">
        <v>17072</v>
      </c>
      <c r="CP82" s="244">
        <v>9185</v>
      </c>
      <c r="CQ82" s="244">
        <v>14875</v>
      </c>
      <c r="CR82" s="244">
        <v>85104</v>
      </c>
      <c r="CS82" s="244">
        <v>33466</v>
      </c>
      <c r="CT82" s="244">
        <v>35808</v>
      </c>
      <c r="CU82" s="244">
        <v>157038</v>
      </c>
      <c r="CV82" s="244">
        <v>9253</v>
      </c>
      <c r="CW82" s="244">
        <v>12398</v>
      </c>
      <c r="CX82" s="244">
        <v>14487</v>
      </c>
      <c r="CY82" s="244">
        <v>44593</v>
      </c>
      <c r="CZ82" s="244">
        <v>7344</v>
      </c>
      <c r="DA82" s="245">
        <v>6361124</v>
      </c>
      <c r="DB82" s="243">
        <v>51923</v>
      </c>
      <c r="DC82" s="244">
        <v>1223804</v>
      </c>
      <c r="DD82" s="244">
        <v>160</v>
      </c>
      <c r="DE82" s="244">
        <v>67079</v>
      </c>
      <c r="DF82" s="244">
        <v>310524</v>
      </c>
      <c r="DG82" s="244">
        <v>28890</v>
      </c>
      <c r="DH82" s="245">
        <v>1682380</v>
      </c>
      <c r="DI82" s="245">
        <v>8043504</v>
      </c>
      <c r="DJ82" s="245">
        <v>3925589</v>
      </c>
      <c r="DK82" s="245">
        <v>5607969</v>
      </c>
      <c r="DL82" s="245">
        <v>11969093</v>
      </c>
      <c r="DM82" s="245">
        <v>-5592627</v>
      </c>
      <c r="DN82" s="244">
        <v>15342</v>
      </c>
      <c r="DO82" s="245">
        <v>6376466</v>
      </c>
      <c r="DQ82" s="359">
        <v>0.69529735000000004</v>
      </c>
      <c r="DR82" s="359">
        <v>0.30470264999999996</v>
      </c>
      <c r="DS82" s="359">
        <v>4.7672284278271277E-4</v>
      </c>
      <c r="DT82" s="359">
        <v>1.5567072975573769E-7</v>
      </c>
    </row>
    <row r="83" spans="1:124" ht="15" customHeight="1" x14ac:dyDescent="0.15">
      <c r="A83" s="246" t="s">
        <v>405</v>
      </c>
      <c r="B83" s="247" t="s">
        <v>481</v>
      </c>
      <c r="C83" s="243">
        <v>176422</v>
      </c>
      <c r="D83" s="244">
        <v>925177</v>
      </c>
      <c r="E83" s="244">
        <v>25687</v>
      </c>
      <c r="F83" s="244">
        <v>17209</v>
      </c>
      <c r="G83" s="244">
        <v>79344</v>
      </c>
      <c r="H83" s="244">
        <v>0</v>
      </c>
      <c r="I83" s="244">
        <v>11898</v>
      </c>
      <c r="J83" s="244">
        <v>361379</v>
      </c>
      <c r="K83" s="244">
        <v>353313</v>
      </c>
      <c r="L83" s="244">
        <v>493546</v>
      </c>
      <c r="M83" s="244">
        <v>103388</v>
      </c>
      <c r="N83" s="244">
        <v>326140</v>
      </c>
      <c r="O83" s="244">
        <v>18421</v>
      </c>
      <c r="P83" s="244">
        <v>120851</v>
      </c>
      <c r="Q83" s="244">
        <v>6656</v>
      </c>
      <c r="R83" s="244">
        <v>38718</v>
      </c>
      <c r="S83" s="244">
        <v>138612</v>
      </c>
      <c r="T83" s="244">
        <v>15235</v>
      </c>
      <c r="U83" s="244">
        <v>159881</v>
      </c>
      <c r="V83" s="244">
        <v>51223</v>
      </c>
      <c r="W83" s="244">
        <v>31052</v>
      </c>
      <c r="X83" s="244">
        <v>34019</v>
      </c>
      <c r="Y83" s="244">
        <v>2273</v>
      </c>
      <c r="Z83" s="244">
        <v>671</v>
      </c>
      <c r="AA83" s="244">
        <v>5059</v>
      </c>
      <c r="AB83" s="244">
        <v>43860</v>
      </c>
      <c r="AC83" s="244">
        <v>9384</v>
      </c>
      <c r="AD83" s="244">
        <v>60546</v>
      </c>
      <c r="AE83" s="244">
        <v>96144</v>
      </c>
      <c r="AF83" s="244">
        <v>6659</v>
      </c>
      <c r="AG83" s="244">
        <v>14085</v>
      </c>
      <c r="AH83" s="244">
        <v>37694</v>
      </c>
      <c r="AI83" s="244">
        <v>351110</v>
      </c>
      <c r="AJ83" s="244">
        <v>74229</v>
      </c>
      <c r="AK83" s="244">
        <v>0</v>
      </c>
      <c r="AL83" s="244">
        <v>0</v>
      </c>
      <c r="AM83" s="244">
        <v>18932</v>
      </c>
      <c r="AN83" s="244">
        <v>121078</v>
      </c>
      <c r="AO83" s="244">
        <v>11112</v>
      </c>
      <c r="AP83" s="244">
        <v>0</v>
      </c>
      <c r="AQ83" s="244">
        <v>67756</v>
      </c>
      <c r="AR83" s="244">
        <v>74644</v>
      </c>
      <c r="AS83" s="244">
        <v>126323</v>
      </c>
      <c r="AT83" s="244">
        <v>120074</v>
      </c>
      <c r="AU83" s="244">
        <v>175560</v>
      </c>
      <c r="AV83" s="244">
        <v>155668</v>
      </c>
      <c r="AW83" s="244">
        <v>68472</v>
      </c>
      <c r="AX83" s="244">
        <v>184859</v>
      </c>
      <c r="AY83" s="244">
        <v>64668</v>
      </c>
      <c r="AZ83" s="244">
        <v>7552</v>
      </c>
      <c r="BA83" s="244">
        <v>3862</v>
      </c>
      <c r="BB83" s="244">
        <v>12455</v>
      </c>
      <c r="BC83" s="244">
        <v>71414</v>
      </c>
      <c r="BD83" s="244">
        <v>14068</v>
      </c>
      <c r="BE83" s="244">
        <v>698374</v>
      </c>
      <c r="BF83" s="244">
        <v>27251</v>
      </c>
      <c r="BG83" s="244">
        <v>2410</v>
      </c>
      <c r="BH83" s="244">
        <v>79360</v>
      </c>
      <c r="BI83" s="244">
        <v>152928</v>
      </c>
      <c r="BJ83" s="244">
        <v>476215</v>
      </c>
      <c r="BK83" s="244">
        <v>167193</v>
      </c>
      <c r="BL83" s="244">
        <v>1265626</v>
      </c>
      <c r="BM83" s="244">
        <v>152513</v>
      </c>
      <c r="BN83" s="244">
        <v>164780</v>
      </c>
      <c r="BO83" s="244">
        <v>21852</v>
      </c>
      <c r="BP83" s="244">
        <v>26130</v>
      </c>
      <c r="BQ83" s="244">
        <v>68536</v>
      </c>
      <c r="BR83" s="244">
        <v>161067</v>
      </c>
      <c r="BS83" s="244">
        <v>66514</v>
      </c>
      <c r="BT83" s="244">
        <v>4220</v>
      </c>
      <c r="BU83" s="244">
        <v>4092</v>
      </c>
      <c r="BV83" s="244">
        <v>2690</v>
      </c>
      <c r="BW83" s="244">
        <v>2969</v>
      </c>
      <c r="BX83" s="244">
        <v>49454</v>
      </c>
      <c r="BY83" s="244">
        <v>89719</v>
      </c>
      <c r="BZ83" s="244">
        <v>1351</v>
      </c>
      <c r="CA83" s="244">
        <v>7357</v>
      </c>
      <c r="CB83" s="244">
        <v>969</v>
      </c>
      <c r="CC83" s="244">
        <v>1856</v>
      </c>
      <c r="CD83" s="244">
        <v>13281</v>
      </c>
      <c r="CE83" s="244">
        <v>2322</v>
      </c>
      <c r="CF83" s="244">
        <v>31444</v>
      </c>
      <c r="CG83" s="244">
        <v>20304</v>
      </c>
      <c r="CH83" s="244">
        <v>113424</v>
      </c>
      <c r="CI83" s="244">
        <v>782161</v>
      </c>
      <c r="CJ83" s="244">
        <v>95298</v>
      </c>
      <c r="CK83" s="244">
        <v>89612</v>
      </c>
      <c r="CL83" s="244">
        <v>293608</v>
      </c>
      <c r="CM83" s="244">
        <v>60918</v>
      </c>
      <c r="CN83" s="244">
        <v>45349</v>
      </c>
      <c r="CO83" s="244">
        <v>31847</v>
      </c>
      <c r="CP83" s="244">
        <v>15357</v>
      </c>
      <c r="CQ83" s="244">
        <v>6705</v>
      </c>
      <c r="CR83" s="244">
        <v>114555</v>
      </c>
      <c r="CS83" s="244">
        <v>49284</v>
      </c>
      <c r="CT83" s="244">
        <v>58643</v>
      </c>
      <c r="CU83" s="244">
        <v>297702</v>
      </c>
      <c r="CV83" s="244">
        <v>13330</v>
      </c>
      <c r="CW83" s="244">
        <v>20333</v>
      </c>
      <c r="CX83" s="244">
        <v>21956</v>
      </c>
      <c r="CY83" s="244">
        <v>57257</v>
      </c>
      <c r="CZ83" s="244">
        <v>10819</v>
      </c>
      <c r="DA83" s="245">
        <v>11429317</v>
      </c>
      <c r="DB83" s="243">
        <v>80598</v>
      </c>
      <c r="DC83" s="244">
        <v>1582360</v>
      </c>
      <c r="DD83" s="244">
        <v>290</v>
      </c>
      <c r="DE83" s="244">
        <v>54886</v>
      </c>
      <c r="DF83" s="244">
        <v>359978</v>
      </c>
      <c r="DG83" s="244">
        <v>40567</v>
      </c>
      <c r="DH83" s="245">
        <v>2118679</v>
      </c>
      <c r="DI83" s="245">
        <v>13547996</v>
      </c>
      <c r="DJ83" s="245">
        <v>9098411</v>
      </c>
      <c r="DK83" s="245">
        <v>11217090</v>
      </c>
      <c r="DL83" s="245">
        <v>22646407</v>
      </c>
      <c r="DM83" s="245">
        <v>-12541018</v>
      </c>
      <c r="DN83" s="244">
        <v>-1323928</v>
      </c>
      <c r="DO83" s="245">
        <v>10105389</v>
      </c>
      <c r="DQ83" s="359">
        <v>0.92567328999999998</v>
      </c>
      <c r="DR83" s="359">
        <v>7.4326710000000018E-2</v>
      </c>
      <c r="DS83" s="359">
        <v>6.1639540114728612E-4</v>
      </c>
      <c r="DT83" s="359">
        <v>2.8215319768227453E-7</v>
      </c>
    </row>
    <row r="84" spans="1:124" ht="15" customHeight="1" x14ac:dyDescent="0.15">
      <c r="A84" s="246" t="s">
        <v>406</v>
      </c>
      <c r="B84" s="247" t="s">
        <v>660</v>
      </c>
      <c r="C84" s="243">
        <v>68</v>
      </c>
      <c r="D84" s="244">
        <v>0</v>
      </c>
      <c r="E84" s="244">
        <v>46</v>
      </c>
      <c r="F84" s="244">
        <v>0</v>
      </c>
      <c r="G84" s="244">
        <v>86379</v>
      </c>
      <c r="H84" s="244">
        <v>0</v>
      </c>
      <c r="I84" s="244">
        <v>419</v>
      </c>
      <c r="J84" s="244">
        <v>7826</v>
      </c>
      <c r="K84" s="244">
        <v>141</v>
      </c>
      <c r="L84" s="244">
        <v>89</v>
      </c>
      <c r="M84" s="244">
        <v>1543</v>
      </c>
      <c r="N84" s="244">
        <v>455</v>
      </c>
      <c r="O84" s="244">
        <v>597</v>
      </c>
      <c r="P84" s="244">
        <v>282</v>
      </c>
      <c r="Q84" s="244">
        <v>52</v>
      </c>
      <c r="R84" s="244">
        <v>297</v>
      </c>
      <c r="S84" s="244">
        <v>1116</v>
      </c>
      <c r="T84" s="244">
        <v>508</v>
      </c>
      <c r="U84" s="244">
        <v>5619</v>
      </c>
      <c r="V84" s="244">
        <v>90</v>
      </c>
      <c r="W84" s="244">
        <v>996</v>
      </c>
      <c r="X84" s="244">
        <v>1023</v>
      </c>
      <c r="Y84" s="244">
        <v>131</v>
      </c>
      <c r="Z84" s="244">
        <v>6</v>
      </c>
      <c r="AA84" s="244">
        <v>69</v>
      </c>
      <c r="AB84" s="244">
        <v>1434</v>
      </c>
      <c r="AC84" s="244">
        <v>113</v>
      </c>
      <c r="AD84" s="244">
        <v>2</v>
      </c>
      <c r="AE84" s="244">
        <v>4117</v>
      </c>
      <c r="AF84" s="244">
        <v>354</v>
      </c>
      <c r="AG84" s="244">
        <v>345</v>
      </c>
      <c r="AH84" s="244">
        <v>4273</v>
      </c>
      <c r="AI84" s="244">
        <v>1458</v>
      </c>
      <c r="AJ84" s="244">
        <v>329</v>
      </c>
      <c r="AK84" s="244">
        <v>0</v>
      </c>
      <c r="AL84" s="244">
        <v>0</v>
      </c>
      <c r="AM84" s="244">
        <v>2978</v>
      </c>
      <c r="AN84" s="244">
        <v>501</v>
      </c>
      <c r="AO84" s="244">
        <v>4</v>
      </c>
      <c r="AP84" s="244">
        <v>0</v>
      </c>
      <c r="AQ84" s="244">
        <v>246</v>
      </c>
      <c r="AR84" s="244">
        <v>121</v>
      </c>
      <c r="AS84" s="244">
        <v>1298</v>
      </c>
      <c r="AT84" s="244">
        <v>2205</v>
      </c>
      <c r="AU84" s="244">
        <v>2854</v>
      </c>
      <c r="AV84" s="244">
        <v>1004</v>
      </c>
      <c r="AW84" s="244">
        <v>1106</v>
      </c>
      <c r="AX84" s="244">
        <v>3949</v>
      </c>
      <c r="AY84" s="244">
        <v>7984</v>
      </c>
      <c r="AZ84" s="244">
        <v>42</v>
      </c>
      <c r="BA84" s="244">
        <v>94</v>
      </c>
      <c r="BB84" s="244">
        <v>471</v>
      </c>
      <c r="BC84" s="244">
        <v>648</v>
      </c>
      <c r="BD84" s="244">
        <v>864</v>
      </c>
      <c r="BE84" s="244">
        <v>7871</v>
      </c>
      <c r="BF84" s="244">
        <v>120</v>
      </c>
      <c r="BG84" s="244">
        <v>21</v>
      </c>
      <c r="BH84" s="244">
        <v>3222</v>
      </c>
      <c r="BI84" s="244">
        <v>120</v>
      </c>
      <c r="BJ84" s="244">
        <v>0</v>
      </c>
      <c r="BK84" s="244">
        <v>0</v>
      </c>
      <c r="BL84" s="244">
        <v>539</v>
      </c>
      <c r="BM84" s="244">
        <v>0</v>
      </c>
      <c r="BN84" s="244">
        <v>0</v>
      </c>
      <c r="BO84" s="244">
        <v>0</v>
      </c>
      <c r="BP84" s="244">
        <v>0</v>
      </c>
      <c r="BQ84" s="244">
        <v>95070</v>
      </c>
      <c r="BR84" s="244">
        <v>10623</v>
      </c>
      <c r="BS84" s="244">
        <v>2523</v>
      </c>
      <c r="BT84" s="244">
        <v>0</v>
      </c>
      <c r="BU84" s="244">
        <v>0</v>
      </c>
      <c r="BV84" s="244">
        <v>0</v>
      </c>
      <c r="BW84" s="244">
        <v>560470</v>
      </c>
      <c r="BX84" s="244">
        <v>4867641</v>
      </c>
      <c r="BY84" s="244">
        <v>12070134</v>
      </c>
      <c r="BZ84" s="244">
        <v>243402</v>
      </c>
      <c r="CA84" s="244">
        <v>1728897</v>
      </c>
      <c r="CB84" s="244">
        <v>159018</v>
      </c>
      <c r="CC84" s="244">
        <v>4458</v>
      </c>
      <c r="CD84" s="244">
        <v>465682</v>
      </c>
      <c r="CE84" s="244">
        <v>0</v>
      </c>
      <c r="CF84" s="244">
        <v>0</v>
      </c>
      <c r="CG84" s="244">
        <v>0</v>
      </c>
      <c r="CH84" s="244">
        <v>2099</v>
      </c>
      <c r="CI84" s="244">
        <v>24039</v>
      </c>
      <c r="CJ84" s="244">
        <v>107</v>
      </c>
      <c r="CK84" s="244">
        <v>128</v>
      </c>
      <c r="CL84" s="244">
        <v>0</v>
      </c>
      <c r="CM84" s="244">
        <v>0</v>
      </c>
      <c r="CN84" s="244">
        <v>0</v>
      </c>
      <c r="CO84" s="244">
        <v>0</v>
      </c>
      <c r="CP84" s="244">
        <v>337659</v>
      </c>
      <c r="CQ84" s="244">
        <v>0</v>
      </c>
      <c r="CR84" s="244">
        <v>6</v>
      </c>
      <c r="CS84" s="244">
        <v>0</v>
      </c>
      <c r="CT84" s="244">
        <v>3559238</v>
      </c>
      <c r="CU84" s="244">
        <v>357622</v>
      </c>
      <c r="CV84" s="244">
        <v>0</v>
      </c>
      <c r="CW84" s="244">
        <v>84844</v>
      </c>
      <c r="CX84" s="244">
        <v>0</v>
      </c>
      <c r="CY84" s="244">
        <v>0</v>
      </c>
      <c r="CZ84" s="244">
        <v>661507</v>
      </c>
      <c r="DA84" s="245">
        <v>25393606</v>
      </c>
      <c r="DB84" s="243">
        <v>43210</v>
      </c>
      <c r="DC84" s="244">
        <v>23021978</v>
      </c>
      <c r="DD84" s="244">
        <v>153571</v>
      </c>
      <c r="DE84" s="244">
        <v>0</v>
      </c>
      <c r="DF84" s="244">
        <v>0</v>
      </c>
      <c r="DG84" s="244">
        <v>0</v>
      </c>
      <c r="DH84" s="245">
        <v>23218759</v>
      </c>
      <c r="DI84" s="245">
        <v>48612365</v>
      </c>
      <c r="DJ84" s="245">
        <v>21954882</v>
      </c>
      <c r="DK84" s="245">
        <v>45173641</v>
      </c>
      <c r="DL84" s="245">
        <v>70567247</v>
      </c>
      <c r="DM84" s="245">
        <v>-19533984</v>
      </c>
      <c r="DN84" s="244">
        <v>25639657</v>
      </c>
      <c r="DO84" s="245">
        <v>51033263</v>
      </c>
      <c r="DQ84" s="359">
        <v>0.40183159000000002</v>
      </c>
      <c r="DR84" s="359">
        <v>0.59816840999999998</v>
      </c>
      <c r="DS84" s="359">
        <v>8.9680233098119247E-3</v>
      </c>
      <c r="DT84" s="359">
        <v>1.4941568524573994E-4</v>
      </c>
    </row>
    <row r="85" spans="1:124" ht="15" customHeight="1" x14ac:dyDescent="0.15">
      <c r="A85" s="246" t="s">
        <v>407</v>
      </c>
      <c r="B85" s="247" t="s">
        <v>661</v>
      </c>
      <c r="C85" s="243">
        <v>12967</v>
      </c>
      <c r="D85" s="244">
        <v>37791</v>
      </c>
      <c r="E85" s="244">
        <v>8158</v>
      </c>
      <c r="F85" s="244">
        <v>6386</v>
      </c>
      <c r="G85" s="244">
        <v>15187</v>
      </c>
      <c r="H85" s="244">
        <v>0</v>
      </c>
      <c r="I85" s="244">
        <v>22147</v>
      </c>
      <c r="J85" s="244">
        <v>15242</v>
      </c>
      <c r="K85" s="244">
        <v>7720</v>
      </c>
      <c r="L85" s="244">
        <v>1107</v>
      </c>
      <c r="M85" s="244">
        <v>12799</v>
      </c>
      <c r="N85" s="244">
        <v>8340</v>
      </c>
      <c r="O85" s="244">
        <v>2420</v>
      </c>
      <c r="P85" s="244">
        <v>508</v>
      </c>
      <c r="Q85" s="244">
        <v>1444</v>
      </c>
      <c r="R85" s="244">
        <v>6851</v>
      </c>
      <c r="S85" s="244">
        <v>8187</v>
      </c>
      <c r="T85" s="244">
        <v>1480</v>
      </c>
      <c r="U85" s="244">
        <v>7631</v>
      </c>
      <c r="V85" s="244">
        <v>5310</v>
      </c>
      <c r="W85" s="244">
        <v>4992</v>
      </c>
      <c r="X85" s="244">
        <v>977</v>
      </c>
      <c r="Y85" s="244">
        <v>241</v>
      </c>
      <c r="Z85" s="244">
        <v>46</v>
      </c>
      <c r="AA85" s="244">
        <v>452</v>
      </c>
      <c r="AB85" s="244">
        <v>50874</v>
      </c>
      <c r="AC85" s="244">
        <v>890</v>
      </c>
      <c r="AD85" s="244">
        <v>4747</v>
      </c>
      <c r="AE85" s="244">
        <v>13167</v>
      </c>
      <c r="AF85" s="244">
        <v>798</v>
      </c>
      <c r="AG85" s="244">
        <v>1184</v>
      </c>
      <c r="AH85" s="244">
        <v>2441</v>
      </c>
      <c r="AI85" s="244">
        <v>20477</v>
      </c>
      <c r="AJ85" s="244">
        <v>2922</v>
      </c>
      <c r="AK85" s="244">
        <v>0</v>
      </c>
      <c r="AL85" s="244">
        <v>0</v>
      </c>
      <c r="AM85" s="244">
        <v>4381</v>
      </c>
      <c r="AN85" s="244">
        <v>2742</v>
      </c>
      <c r="AO85" s="244">
        <v>227</v>
      </c>
      <c r="AP85" s="244">
        <v>0</v>
      </c>
      <c r="AQ85" s="244">
        <v>1931</v>
      </c>
      <c r="AR85" s="244">
        <v>12304</v>
      </c>
      <c r="AS85" s="244">
        <v>14267</v>
      </c>
      <c r="AT85" s="244">
        <v>31668</v>
      </c>
      <c r="AU85" s="244">
        <v>44757</v>
      </c>
      <c r="AV85" s="244">
        <v>25064</v>
      </c>
      <c r="AW85" s="244">
        <v>3827</v>
      </c>
      <c r="AX85" s="244">
        <v>17433</v>
      </c>
      <c r="AY85" s="244">
        <v>7228</v>
      </c>
      <c r="AZ85" s="244">
        <v>690</v>
      </c>
      <c r="BA85" s="244">
        <v>1107</v>
      </c>
      <c r="BB85" s="244">
        <v>890</v>
      </c>
      <c r="BC85" s="244">
        <v>11516</v>
      </c>
      <c r="BD85" s="244">
        <v>974</v>
      </c>
      <c r="BE85" s="244">
        <v>19705</v>
      </c>
      <c r="BF85" s="244">
        <v>1614</v>
      </c>
      <c r="BG85" s="244">
        <v>89</v>
      </c>
      <c r="BH85" s="244">
        <v>4914</v>
      </c>
      <c r="BI85" s="244">
        <v>8705</v>
      </c>
      <c r="BJ85" s="244">
        <v>130412</v>
      </c>
      <c r="BK85" s="244">
        <v>161163</v>
      </c>
      <c r="BL85" s="244">
        <v>648253</v>
      </c>
      <c r="BM85" s="244">
        <v>404219</v>
      </c>
      <c r="BN85" s="244">
        <v>39358</v>
      </c>
      <c r="BO85" s="244">
        <v>69536</v>
      </c>
      <c r="BP85" s="244">
        <v>72448</v>
      </c>
      <c r="BQ85" s="244">
        <v>450064</v>
      </c>
      <c r="BR85" s="244">
        <v>946270</v>
      </c>
      <c r="BS85" s="244">
        <v>2471343</v>
      </c>
      <c r="BT85" s="244">
        <v>19996</v>
      </c>
      <c r="BU85" s="244">
        <v>92693</v>
      </c>
      <c r="BV85" s="244">
        <v>0</v>
      </c>
      <c r="BW85" s="244">
        <v>20882</v>
      </c>
      <c r="BX85" s="244">
        <v>31483</v>
      </c>
      <c r="BY85" s="244">
        <v>0</v>
      </c>
      <c r="BZ85" s="244">
        <v>16989</v>
      </c>
      <c r="CA85" s="244">
        <v>6204</v>
      </c>
      <c r="CB85" s="244">
        <v>14984</v>
      </c>
      <c r="CC85" s="244">
        <v>15288</v>
      </c>
      <c r="CD85" s="244">
        <v>66343</v>
      </c>
      <c r="CE85" s="244">
        <v>450085</v>
      </c>
      <c r="CF85" s="244">
        <v>1639070</v>
      </c>
      <c r="CG85" s="244">
        <v>95020</v>
      </c>
      <c r="CH85" s="244">
        <v>245204</v>
      </c>
      <c r="CI85" s="244">
        <v>1922239</v>
      </c>
      <c r="CJ85" s="244">
        <v>416811</v>
      </c>
      <c r="CK85" s="244">
        <v>941469</v>
      </c>
      <c r="CL85" s="244">
        <v>355238</v>
      </c>
      <c r="CM85" s="244">
        <v>692581</v>
      </c>
      <c r="CN85" s="244">
        <v>181711</v>
      </c>
      <c r="CO85" s="244">
        <v>360396</v>
      </c>
      <c r="CP85" s="244">
        <v>64687</v>
      </c>
      <c r="CQ85" s="244">
        <v>5546</v>
      </c>
      <c r="CR85" s="244">
        <v>170378</v>
      </c>
      <c r="CS85" s="244">
        <v>377295</v>
      </c>
      <c r="CT85" s="244">
        <v>125576</v>
      </c>
      <c r="CU85" s="244">
        <v>224266</v>
      </c>
      <c r="CV85" s="244">
        <v>82356</v>
      </c>
      <c r="CW85" s="244">
        <v>62199</v>
      </c>
      <c r="CX85" s="244">
        <v>179757</v>
      </c>
      <c r="CY85" s="244">
        <v>0</v>
      </c>
      <c r="CZ85" s="244">
        <v>42239</v>
      </c>
      <c r="DA85" s="245">
        <v>14813967</v>
      </c>
      <c r="DB85" s="243">
        <v>102518</v>
      </c>
      <c r="DC85" s="244">
        <v>2385371</v>
      </c>
      <c r="DD85" s="244">
        <v>0</v>
      </c>
      <c r="DE85" s="244">
        <v>0</v>
      </c>
      <c r="DF85" s="244">
        <v>0</v>
      </c>
      <c r="DG85" s="244">
        <v>0</v>
      </c>
      <c r="DH85" s="245">
        <v>2487889</v>
      </c>
      <c r="DI85" s="245">
        <v>17301856</v>
      </c>
      <c r="DJ85" s="245">
        <v>128823</v>
      </c>
      <c r="DK85" s="245">
        <v>2616712</v>
      </c>
      <c r="DL85" s="245">
        <v>17430679</v>
      </c>
      <c r="DM85" s="245">
        <v>-728321</v>
      </c>
      <c r="DN85" s="244">
        <v>1888391</v>
      </c>
      <c r="DO85" s="245">
        <v>16702358</v>
      </c>
      <c r="DQ85" s="359">
        <v>4.2094960000000001E-2</v>
      </c>
      <c r="DR85" s="359">
        <v>0.95790503999999999</v>
      </c>
      <c r="DS85" s="359">
        <v>9.2920177104458088E-4</v>
      </c>
      <c r="DT85" s="359">
        <v>0</v>
      </c>
    </row>
    <row r="86" spans="1:124" ht="15" customHeight="1" x14ac:dyDescent="0.15">
      <c r="A86" s="246" t="s">
        <v>408</v>
      </c>
      <c r="B86" s="247" t="s">
        <v>662</v>
      </c>
      <c r="C86" s="243">
        <v>17359</v>
      </c>
      <c r="D86" s="244">
        <v>36172</v>
      </c>
      <c r="E86" s="244">
        <v>35912</v>
      </c>
      <c r="F86" s="244">
        <v>19727</v>
      </c>
      <c r="G86" s="244">
        <v>107326</v>
      </c>
      <c r="H86" s="244">
        <v>0</v>
      </c>
      <c r="I86" s="244">
        <v>45559</v>
      </c>
      <c r="J86" s="244">
        <v>52459</v>
      </c>
      <c r="K86" s="244">
        <v>63516</v>
      </c>
      <c r="L86" s="244">
        <v>7049</v>
      </c>
      <c r="M86" s="244">
        <v>31751</v>
      </c>
      <c r="N86" s="244">
        <v>49763</v>
      </c>
      <c r="O86" s="244">
        <v>4963</v>
      </c>
      <c r="P86" s="244">
        <v>2505</v>
      </c>
      <c r="Q86" s="244">
        <v>5319</v>
      </c>
      <c r="R86" s="244">
        <v>25917</v>
      </c>
      <c r="S86" s="244">
        <v>32988</v>
      </c>
      <c r="T86" s="244">
        <v>5631</v>
      </c>
      <c r="U86" s="244">
        <v>16862</v>
      </c>
      <c r="V86" s="244">
        <v>14960</v>
      </c>
      <c r="W86" s="244">
        <v>19830</v>
      </c>
      <c r="X86" s="244">
        <v>2447</v>
      </c>
      <c r="Y86" s="244">
        <v>572</v>
      </c>
      <c r="Z86" s="244">
        <v>94</v>
      </c>
      <c r="AA86" s="244">
        <v>1309</v>
      </c>
      <c r="AB86" s="244">
        <v>479441</v>
      </c>
      <c r="AC86" s="244">
        <v>2937</v>
      </c>
      <c r="AD86" s="244">
        <v>16280</v>
      </c>
      <c r="AE86" s="244">
        <v>29879</v>
      </c>
      <c r="AF86" s="244">
        <v>3341</v>
      </c>
      <c r="AG86" s="244">
        <v>4686</v>
      </c>
      <c r="AH86" s="244">
        <v>6412</v>
      </c>
      <c r="AI86" s="244">
        <v>45326</v>
      </c>
      <c r="AJ86" s="244">
        <v>9731</v>
      </c>
      <c r="AK86" s="244">
        <v>0</v>
      </c>
      <c r="AL86" s="244">
        <v>0</v>
      </c>
      <c r="AM86" s="244">
        <v>7268</v>
      </c>
      <c r="AN86" s="244">
        <v>9705</v>
      </c>
      <c r="AO86" s="244">
        <v>683</v>
      </c>
      <c r="AP86" s="244">
        <v>0</v>
      </c>
      <c r="AQ86" s="244">
        <v>7368</v>
      </c>
      <c r="AR86" s="244">
        <v>35479</v>
      </c>
      <c r="AS86" s="244">
        <v>47825</v>
      </c>
      <c r="AT86" s="244">
        <v>130009</v>
      </c>
      <c r="AU86" s="244">
        <v>170577</v>
      </c>
      <c r="AV86" s="244">
        <v>78388</v>
      </c>
      <c r="AW86" s="244">
        <v>17566</v>
      </c>
      <c r="AX86" s="244">
        <v>79352</v>
      </c>
      <c r="AY86" s="244">
        <v>24560</v>
      </c>
      <c r="AZ86" s="244">
        <v>3094</v>
      </c>
      <c r="BA86" s="244">
        <v>4393</v>
      </c>
      <c r="BB86" s="244">
        <v>3239</v>
      </c>
      <c r="BC86" s="244">
        <v>53518</v>
      </c>
      <c r="BD86" s="244">
        <v>4083</v>
      </c>
      <c r="BE86" s="244">
        <v>105185</v>
      </c>
      <c r="BF86" s="244">
        <v>7587</v>
      </c>
      <c r="BG86" s="244">
        <v>388</v>
      </c>
      <c r="BH86" s="244">
        <v>19320</v>
      </c>
      <c r="BI86" s="244">
        <v>1515</v>
      </c>
      <c r="BJ86" s="244">
        <v>166537</v>
      </c>
      <c r="BK86" s="244">
        <v>1756462</v>
      </c>
      <c r="BL86" s="244">
        <v>3606170</v>
      </c>
      <c r="BM86" s="244">
        <v>62390</v>
      </c>
      <c r="BN86" s="244">
        <v>8206</v>
      </c>
      <c r="BO86" s="244">
        <v>75906</v>
      </c>
      <c r="BP86" s="244">
        <v>204005</v>
      </c>
      <c r="BQ86" s="244">
        <v>3482863</v>
      </c>
      <c r="BR86" s="244">
        <v>4648081</v>
      </c>
      <c r="BS86" s="244">
        <v>2702140</v>
      </c>
      <c r="BT86" s="244">
        <v>209341</v>
      </c>
      <c r="BU86" s="244">
        <v>428216</v>
      </c>
      <c r="BV86" s="244">
        <v>0</v>
      </c>
      <c r="BW86" s="244">
        <v>55803</v>
      </c>
      <c r="BX86" s="244">
        <v>402570</v>
      </c>
      <c r="BY86" s="244">
        <v>0</v>
      </c>
      <c r="BZ86" s="244">
        <v>71063</v>
      </c>
      <c r="CA86" s="244">
        <v>14571</v>
      </c>
      <c r="CB86" s="244">
        <v>20190</v>
      </c>
      <c r="CC86" s="244">
        <v>13000</v>
      </c>
      <c r="CD86" s="244">
        <v>70437</v>
      </c>
      <c r="CE86" s="244">
        <v>48563</v>
      </c>
      <c r="CF86" s="244">
        <v>24764249</v>
      </c>
      <c r="CG86" s="244">
        <v>951081</v>
      </c>
      <c r="CH86" s="244">
        <v>1136947</v>
      </c>
      <c r="CI86" s="244">
        <v>2054830</v>
      </c>
      <c r="CJ86" s="244">
        <v>149237</v>
      </c>
      <c r="CK86" s="244">
        <v>1520454</v>
      </c>
      <c r="CL86" s="244">
        <v>824641</v>
      </c>
      <c r="CM86" s="244">
        <v>889117</v>
      </c>
      <c r="CN86" s="244">
        <v>192230</v>
      </c>
      <c r="CO86" s="244">
        <v>546718</v>
      </c>
      <c r="CP86" s="244">
        <v>92055</v>
      </c>
      <c r="CQ86" s="244">
        <v>109722</v>
      </c>
      <c r="CR86" s="244">
        <v>305606</v>
      </c>
      <c r="CS86" s="244">
        <v>850768</v>
      </c>
      <c r="CT86" s="244">
        <v>396258</v>
      </c>
      <c r="CU86" s="244">
        <v>877973</v>
      </c>
      <c r="CV86" s="244">
        <v>279068</v>
      </c>
      <c r="CW86" s="244">
        <v>144883</v>
      </c>
      <c r="CX86" s="244">
        <v>182896</v>
      </c>
      <c r="CY86" s="244">
        <v>0</v>
      </c>
      <c r="CZ86" s="244">
        <v>2219874</v>
      </c>
      <c r="DA86" s="245">
        <v>58544246</v>
      </c>
      <c r="DB86" s="243">
        <v>825402</v>
      </c>
      <c r="DC86" s="244">
        <v>72429453</v>
      </c>
      <c r="DD86" s="244">
        <v>0</v>
      </c>
      <c r="DE86" s="244">
        <v>0</v>
      </c>
      <c r="DF86" s="244">
        <v>0</v>
      </c>
      <c r="DG86" s="244">
        <v>0</v>
      </c>
      <c r="DH86" s="245">
        <v>73254855</v>
      </c>
      <c r="DI86" s="245">
        <v>131799101</v>
      </c>
      <c r="DJ86" s="245">
        <v>11044357</v>
      </c>
      <c r="DK86" s="245">
        <v>84299212</v>
      </c>
      <c r="DL86" s="245">
        <v>142843458</v>
      </c>
      <c r="DM86" s="245">
        <v>-2033089</v>
      </c>
      <c r="DN86" s="244">
        <v>82266123</v>
      </c>
      <c r="DO86" s="245">
        <v>140810369</v>
      </c>
      <c r="DQ86" s="359">
        <v>1.5425670000000001E-2</v>
      </c>
      <c r="DR86" s="359">
        <v>0.98457433000000005</v>
      </c>
      <c r="DS86" s="359">
        <v>2.8214301256865384E-2</v>
      </c>
      <c r="DT86" s="359">
        <v>0</v>
      </c>
    </row>
    <row r="87" spans="1:124" ht="15" customHeight="1" x14ac:dyDescent="0.15">
      <c r="A87" s="246" t="s">
        <v>409</v>
      </c>
      <c r="B87" s="247" t="s">
        <v>594</v>
      </c>
      <c r="C87" s="243">
        <v>11770</v>
      </c>
      <c r="D87" s="244">
        <v>5372</v>
      </c>
      <c r="E87" s="244">
        <v>1128</v>
      </c>
      <c r="F87" s="244">
        <v>737</v>
      </c>
      <c r="G87" s="244">
        <v>128</v>
      </c>
      <c r="H87" s="244">
        <v>0</v>
      </c>
      <c r="I87" s="244">
        <v>1273</v>
      </c>
      <c r="J87" s="244">
        <v>2128</v>
      </c>
      <c r="K87" s="244">
        <v>344</v>
      </c>
      <c r="L87" s="244">
        <v>93</v>
      </c>
      <c r="M87" s="244">
        <v>1474</v>
      </c>
      <c r="N87" s="244">
        <v>1270</v>
      </c>
      <c r="O87" s="244">
        <v>162</v>
      </c>
      <c r="P87" s="244">
        <v>67</v>
      </c>
      <c r="Q87" s="244">
        <v>89</v>
      </c>
      <c r="R87" s="244">
        <v>588</v>
      </c>
      <c r="S87" s="244">
        <v>700</v>
      </c>
      <c r="T87" s="244">
        <v>171</v>
      </c>
      <c r="U87" s="244">
        <v>129</v>
      </c>
      <c r="V87" s="244">
        <v>370</v>
      </c>
      <c r="W87" s="244">
        <v>389</v>
      </c>
      <c r="X87" s="244">
        <v>113</v>
      </c>
      <c r="Y87" s="244">
        <v>7</v>
      </c>
      <c r="Z87" s="244">
        <v>1</v>
      </c>
      <c r="AA87" s="244">
        <v>9</v>
      </c>
      <c r="AB87" s="244">
        <v>166</v>
      </c>
      <c r="AC87" s="244">
        <v>9</v>
      </c>
      <c r="AD87" s="244">
        <v>224</v>
      </c>
      <c r="AE87" s="244">
        <v>18</v>
      </c>
      <c r="AF87" s="244">
        <v>110</v>
      </c>
      <c r="AG87" s="244">
        <v>69</v>
      </c>
      <c r="AH87" s="244">
        <v>68</v>
      </c>
      <c r="AI87" s="244">
        <v>1577</v>
      </c>
      <c r="AJ87" s="244">
        <v>23</v>
      </c>
      <c r="AK87" s="244">
        <v>0</v>
      </c>
      <c r="AL87" s="244">
        <v>0</v>
      </c>
      <c r="AM87" s="244">
        <v>79</v>
      </c>
      <c r="AN87" s="244">
        <v>83</v>
      </c>
      <c r="AO87" s="244">
        <v>55</v>
      </c>
      <c r="AP87" s="244">
        <v>0</v>
      </c>
      <c r="AQ87" s="244">
        <v>256</v>
      </c>
      <c r="AR87" s="244">
        <v>1111</v>
      </c>
      <c r="AS87" s="244">
        <v>62</v>
      </c>
      <c r="AT87" s="244">
        <v>1361</v>
      </c>
      <c r="AU87" s="244">
        <v>3400</v>
      </c>
      <c r="AV87" s="244">
        <v>713</v>
      </c>
      <c r="AW87" s="244">
        <v>179</v>
      </c>
      <c r="AX87" s="244">
        <v>164</v>
      </c>
      <c r="AY87" s="244">
        <v>1021</v>
      </c>
      <c r="AZ87" s="244">
        <v>198</v>
      </c>
      <c r="BA87" s="244">
        <v>3</v>
      </c>
      <c r="BB87" s="244">
        <v>157</v>
      </c>
      <c r="BC87" s="244">
        <v>428</v>
      </c>
      <c r="BD87" s="244">
        <v>109</v>
      </c>
      <c r="BE87" s="244">
        <v>5172</v>
      </c>
      <c r="BF87" s="244">
        <v>420</v>
      </c>
      <c r="BG87" s="244">
        <v>14</v>
      </c>
      <c r="BH87" s="244">
        <v>915</v>
      </c>
      <c r="BI87" s="244">
        <v>300</v>
      </c>
      <c r="BJ87" s="244">
        <v>30357</v>
      </c>
      <c r="BK87" s="244">
        <v>10281</v>
      </c>
      <c r="BL87" s="244">
        <v>57732</v>
      </c>
      <c r="BM87" s="244">
        <v>929</v>
      </c>
      <c r="BN87" s="244">
        <v>49</v>
      </c>
      <c r="BO87" s="244">
        <v>462</v>
      </c>
      <c r="BP87" s="244">
        <v>13361</v>
      </c>
      <c r="BQ87" s="244">
        <v>35469</v>
      </c>
      <c r="BR87" s="244">
        <v>223364</v>
      </c>
      <c r="BS87" s="244">
        <v>73759</v>
      </c>
      <c r="BT87" s="244">
        <v>8088</v>
      </c>
      <c r="BU87" s="244">
        <v>8321</v>
      </c>
      <c r="BV87" s="244">
        <v>0</v>
      </c>
      <c r="BW87" s="244">
        <v>3614</v>
      </c>
      <c r="BX87" s="244">
        <v>3965</v>
      </c>
      <c r="BY87" s="244">
        <v>0</v>
      </c>
      <c r="BZ87" s="244">
        <v>639</v>
      </c>
      <c r="CA87" s="244">
        <v>215</v>
      </c>
      <c r="CB87" s="244">
        <v>187</v>
      </c>
      <c r="CC87" s="244">
        <v>140</v>
      </c>
      <c r="CD87" s="244">
        <v>11185</v>
      </c>
      <c r="CE87" s="244">
        <v>1269</v>
      </c>
      <c r="CF87" s="244">
        <v>10348</v>
      </c>
      <c r="CG87" s="244">
        <v>1014084</v>
      </c>
      <c r="CH87" s="244">
        <v>2587664</v>
      </c>
      <c r="CI87" s="244">
        <v>2308</v>
      </c>
      <c r="CJ87" s="244">
        <v>28004</v>
      </c>
      <c r="CK87" s="244">
        <v>3844</v>
      </c>
      <c r="CL87" s="244">
        <v>44954</v>
      </c>
      <c r="CM87" s="244">
        <v>17284</v>
      </c>
      <c r="CN87" s="244">
        <v>18943</v>
      </c>
      <c r="CO87" s="244">
        <v>15514</v>
      </c>
      <c r="CP87" s="244">
        <v>12993</v>
      </c>
      <c r="CQ87" s="244">
        <v>5693153</v>
      </c>
      <c r="CR87" s="244">
        <v>17097</v>
      </c>
      <c r="CS87" s="244">
        <v>17228</v>
      </c>
      <c r="CT87" s="244">
        <v>109517</v>
      </c>
      <c r="CU87" s="244">
        <v>866606</v>
      </c>
      <c r="CV87" s="244">
        <v>290158</v>
      </c>
      <c r="CW87" s="244">
        <v>111792</v>
      </c>
      <c r="CX87" s="244">
        <v>4427</v>
      </c>
      <c r="CY87" s="244">
        <v>0</v>
      </c>
      <c r="CZ87" s="244">
        <v>27992</v>
      </c>
      <c r="DA87" s="245">
        <v>11424272</v>
      </c>
      <c r="DB87" s="243">
        <v>65303</v>
      </c>
      <c r="DC87" s="244">
        <v>12961089</v>
      </c>
      <c r="DD87" s="244">
        <v>0</v>
      </c>
      <c r="DE87" s="244">
        <v>0</v>
      </c>
      <c r="DF87" s="244">
        <v>0</v>
      </c>
      <c r="DG87" s="244">
        <v>0</v>
      </c>
      <c r="DH87" s="245">
        <v>13026392</v>
      </c>
      <c r="DI87" s="245">
        <v>24450664</v>
      </c>
      <c r="DJ87" s="245">
        <v>6811441</v>
      </c>
      <c r="DK87" s="245">
        <v>19837833</v>
      </c>
      <c r="DL87" s="245">
        <v>31262105</v>
      </c>
      <c r="DM87" s="245">
        <v>-6716851</v>
      </c>
      <c r="DN87" s="244">
        <v>13120982</v>
      </c>
      <c r="DO87" s="245">
        <v>24545254</v>
      </c>
      <c r="DQ87" s="359">
        <v>0.27471036999999998</v>
      </c>
      <c r="DR87" s="359">
        <v>0.72528963000000002</v>
      </c>
      <c r="DS87" s="359">
        <v>5.048886254367323E-3</v>
      </c>
      <c r="DT87" s="359">
        <v>0</v>
      </c>
    </row>
    <row r="88" spans="1:124" ht="15" customHeight="1" x14ac:dyDescent="0.15">
      <c r="A88" s="246" t="s">
        <v>410</v>
      </c>
      <c r="B88" s="247" t="s">
        <v>663</v>
      </c>
      <c r="C88" s="243">
        <v>237669</v>
      </c>
      <c r="D88" s="244">
        <v>438468</v>
      </c>
      <c r="E88" s="244">
        <v>184702</v>
      </c>
      <c r="F88" s="244">
        <v>44978</v>
      </c>
      <c r="G88" s="244">
        <v>103769</v>
      </c>
      <c r="H88" s="244">
        <v>0</v>
      </c>
      <c r="I88" s="244">
        <v>73178</v>
      </c>
      <c r="J88" s="244">
        <v>347546</v>
      </c>
      <c r="K88" s="244">
        <v>124065</v>
      </c>
      <c r="L88" s="244">
        <v>34739</v>
      </c>
      <c r="M88" s="244">
        <v>255066</v>
      </c>
      <c r="N88" s="244">
        <v>272226</v>
      </c>
      <c r="O88" s="244">
        <v>64997</v>
      </c>
      <c r="P88" s="244">
        <v>22906</v>
      </c>
      <c r="Q88" s="244">
        <v>12071</v>
      </c>
      <c r="R88" s="244">
        <v>117963</v>
      </c>
      <c r="S88" s="244">
        <v>187031</v>
      </c>
      <c r="T88" s="244">
        <v>61821</v>
      </c>
      <c r="U88" s="244">
        <v>251053</v>
      </c>
      <c r="V88" s="244">
        <v>65584</v>
      </c>
      <c r="W88" s="244">
        <v>78316</v>
      </c>
      <c r="X88" s="244">
        <v>75146</v>
      </c>
      <c r="Y88" s="244">
        <v>15692</v>
      </c>
      <c r="Z88" s="244">
        <v>2256</v>
      </c>
      <c r="AA88" s="244">
        <v>9315</v>
      </c>
      <c r="AB88" s="244">
        <v>661718</v>
      </c>
      <c r="AC88" s="244">
        <v>27229</v>
      </c>
      <c r="AD88" s="244">
        <v>31061</v>
      </c>
      <c r="AE88" s="244">
        <v>229909</v>
      </c>
      <c r="AF88" s="244">
        <v>45224</v>
      </c>
      <c r="AG88" s="244">
        <v>40794</v>
      </c>
      <c r="AH88" s="244">
        <v>48217</v>
      </c>
      <c r="AI88" s="244">
        <v>270141</v>
      </c>
      <c r="AJ88" s="244">
        <v>90941</v>
      </c>
      <c r="AK88" s="244">
        <v>0</v>
      </c>
      <c r="AL88" s="244">
        <v>0</v>
      </c>
      <c r="AM88" s="244">
        <v>61108</v>
      </c>
      <c r="AN88" s="244">
        <v>160426</v>
      </c>
      <c r="AO88" s="244">
        <v>12733</v>
      </c>
      <c r="AP88" s="244">
        <v>0</v>
      </c>
      <c r="AQ88" s="244">
        <v>58849</v>
      </c>
      <c r="AR88" s="244">
        <v>227852</v>
      </c>
      <c r="AS88" s="244">
        <v>392262</v>
      </c>
      <c r="AT88" s="244">
        <v>630149</v>
      </c>
      <c r="AU88" s="244">
        <v>1956634</v>
      </c>
      <c r="AV88" s="244">
        <v>532015</v>
      </c>
      <c r="AW88" s="244">
        <v>406875</v>
      </c>
      <c r="AX88" s="244">
        <v>1564219</v>
      </c>
      <c r="AY88" s="244">
        <v>519051</v>
      </c>
      <c r="AZ88" s="244">
        <v>7598</v>
      </c>
      <c r="BA88" s="244">
        <v>67883</v>
      </c>
      <c r="BB88" s="244">
        <v>51894</v>
      </c>
      <c r="BC88" s="244">
        <v>731818</v>
      </c>
      <c r="BD88" s="244">
        <v>296359</v>
      </c>
      <c r="BE88" s="244">
        <v>1201450</v>
      </c>
      <c r="BF88" s="244">
        <v>64271</v>
      </c>
      <c r="BG88" s="244">
        <v>6608</v>
      </c>
      <c r="BH88" s="244">
        <v>255186</v>
      </c>
      <c r="BI88" s="244">
        <v>8851</v>
      </c>
      <c r="BJ88" s="244">
        <v>1338060</v>
      </c>
      <c r="BK88" s="244">
        <v>485447</v>
      </c>
      <c r="BL88" s="244">
        <v>4505558</v>
      </c>
      <c r="BM88" s="244">
        <v>2516855</v>
      </c>
      <c r="BN88" s="244">
        <v>85481</v>
      </c>
      <c r="BO88" s="244">
        <v>1786625</v>
      </c>
      <c r="BP88" s="244">
        <v>388000</v>
      </c>
      <c r="BQ88" s="244">
        <v>5071135</v>
      </c>
      <c r="BR88" s="244">
        <v>11999920</v>
      </c>
      <c r="BS88" s="244">
        <v>12141195</v>
      </c>
      <c r="BT88" s="244">
        <v>325010</v>
      </c>
      <c r="BU88" s="244">
        <v>374466</v>
      </c>
      <c r="BV88" s="244">
        <v>0</v>
      </c>
      <c r="BW88" s="244">
        <v>66841</v>
      </c>
      <c r="BX88" s="244">
        <v>1245012</v>
      </c>
      <c r="BY88" s="244">
        <v>0</v>
      </c>
      <c r="BZ88" s="244">
        <v>26770</v>
      </c>
      <c r="CA88" s="244">
        <v>58404</v>
      </c>
      <c r="CB88" s="244">
        <v>62032</v>
      </c>
      <c r="CC88" s="244">
        <v>136200</v>
      </c>
      <c r="CD88" s="244">
        <v>1083355</v>
      </c>
      <c r="CE88" s="244">
        <v>184245</v>
      </c>
      <c r="CF88" s="244">
        <v>6855860</v>
      </c>
      <c r="CG88" s="244">
        <v>5864322</v>
      </c>
      <c r="CH88" s="244">
        <v>7341007</v>
      </c>
      <c r="CI88" s="244">
        <v>7496257</v>
      </c>
      <c r="CJ88" s="244">
        <v>1842428</v>
      </c>
      <c r="CK88" s="244">
        <v>5234751</v>
      </c>
      <c r="CL88" s="244">
        <v>4235920</v>
      </c>
      <c r="CM88" s="244">
        <v>2026839</v>
      </c>
      <c r="CN88" s="244">
        <v>321238</v>
      </c>
      <c r="CO88" s="244">
        <v>2391026</v>
      </c>
      <c r="CP88" s="244">
        <v>1170784</v>
      </c>
      <c r="CQ88" s="244">
        <v>4053154</v>
      </c>
      <c r="CR88" s="244">
        <v>478938</v>
      </c>
      <c r="CS88" s="244">
        <v>5891630</v>
      </c>
      <c r="CT88" s="244">
        <v>1392721</v>
      </c>
      <c r="CU88" s="244">
        <v>591415</v>
      </c>
      <c r="CV88" s="244">
        <v>262821</v>
      </c>
      <c r="CW88" s="244">
        <v>1546615</v>
      </c>
      <c r="CX88" s="244">
        <v>674436</v>
      </c>
      <c r="CY88" s="244">
        <v>0</v>
      </c>
      <c r="CZ88" s="244">
        <v>864675</v>
      </c>
      <c r="DA88" s="245">
        <v>118157330</v>
      </c>
      <c r="DB88" s="243">
        <v>667538</v>
      </c>
      <c r="DC88" s="244">
        <v>33769970</v>
      </c>
      <c r="DD88" s="244">
        <v>344010</v>
      </c>
      <c r="DE88" s="244">
        <v>16686271</v>
      </c>
      <c r="DF88" s="244">
        <v>54432831</v>
      </c>
      <c r="DG88" s="244">
        <v>-264210</v>
      </c>
      <c r="DH88" s="245">
        <v>105636410</v>
      </c>
      <c r="DI88" s="245">
        <v>223793740</v>
      </c>
      <c r="DJ88" s="245">
        <v>9393466</v>
      </c>
      <c r="DK88" s="245">
        <v>115029876</v>
      </c>
      <c r="DL88" s="245">
        <v>233187206</v>
      </c>
      <c r="DM88" s="245">
        <v>-128293930</v>
      </c>
      <c r="DN88" s="244">
        <v>-13264054</v>
      </c>
      <c r="DO88" s="245">
        <v>104893276</v>
      </c>
      <c r="DQ88" s="359">
        <v>0.57326862999999995</v>
      </c>
      <c r="DR88" s="359">
        <v>0.42673137000000005</v>
      </c>
      <c r="DS88" s="359">
        <v>1.3154815721379344E-2</v>
      </c>
      <c r="DT88" s="359">
        <v>3.3470179839544575E-4</v>
      </c>
    </row>
    <row r="89" spans="1:124" ht="15" customHeight="1" x14ac:dyDescent="0.15">
      <c r="A89" s="246" t="s">
        <v>411</v>
      </c>
      <c r="B89" s="247" t="s">
        <v>595</v>
      </c>
      <c r="C89" s="243">
        <v>0</v>
      </c>
      <c r="D89" s="244">
        <v>0</v>
      </c>
      <c r="E89" s="244">
        <v>0</v>
      </c>
      <c r="F89" s="244">
        <v>0</v>
      </c>
      <c r="G89" s="244">
        <v>0</v>
      </c>
      <c r="H89" s="244">
        <v>0</v>
      </c>
      <c r="I89" s="244">
        <v>0</v>
      </c>
      <c r="J89" s="244">
        <v>0</v>
      </c>
      <c r="K89" s="244">
        <v>0</v>
      </c>
      <c r="L89" s="244">
        <v>0</v>
      </c>
      <c r="M89" s="244">
        <v>0</v>
      </c>
      <c r="N89" s="244">
        <v>0</v>
      </c>
      <c r="O89" s="244">
        <v>0</v>
      </c>
      <c r="P89" s="244">
        <v>0</v>
      </c>
      <c r="Q89" s="244">
        <v>0</v>
      </c>
      <c r="R89" s="244">
        <v>0</v>
      </c>
      <c r="S89" s="244">
        <v>0</v>
      </c>
      <c r="T89" s="244">
        <v>0</v>
      </c>
      <c r="U89" s="244">
        <v>0</v>
      </c>
      <c r="V89" s="244">
        <v>0</v>
      </c>
      <c r="W89" s="244">
        <v>0</v>
      </c>
      <c r="X89" s="244">
        <v>0</v>
      </c>
      <c r="Y89" s="244">
        <v>0</v>
      </c>
      <c r="Z89" s="244">
        <v>0</v>
      </c>
      <c r="AA89" s="244">
        <v>0</v>
      </c>
      <c r="AB89" s="244">
        <v>0</v>
      </c>
      <c r="AC89" s="244">
        <v>0</v>
      </c>
      <c r="AD89" s="244">
        <v>0</v>
      </c>
      <c r="AE89" s="244">
        <v>0</v>
      </c>
      <c r="AF89" s="244">
        <v>0</v>
      </c>
      <c r="AG89" s="244">
        <v>0</v>
      </c>
      <c r="AH89" s="244">
        <v>0</v>
      </c>
      <c r="AI89" s="244">
        <v>0</v>
      </c>
      <c r="AJ89" s="244">
        <v>0</v>
      </c>
      <c r="AK89" s="244">
        <v>0</v>
      </c>
      <c r="AL89" s="244">
        <v>0</v>
      </c>
      <c r="AM89" s="244">
        <v>0</v>
      </c>
      <c r="AN89" s="244">
        <v>0</v>
      </c>
      <c r="AO89" s="244">
        <v>0</v>
      </c>
      <c r="AP89" s="244">
        <v>0</v>
      </c>
      <c r="AQ89" s="244">
        <v>0</v>
      </c>
      <c r="AR89" s="244">
        <v>0</v>
      </c>
      <c r="AS89" s="244">
        <v>0</v>
      </c>
      <c r="AT89" s="244">
        <v>0</v>
      </c>
      <c r="AU89" s="244">
        <v>0</v>
      </c>
      <c r="AV89" s="244">
        <v>0</v>
      </c>
      <c r="AW89" s="244">
        <v>0</v>
      </c>
      <c r="AX89" s="244">
        <v>0</v>
      </c>
      <c r="AY89" s="244">
        <v>0</v>
      </c>
      <c r="AZ89" s="244">
        <v>0</v>
      </c>
      <c r="BA89" s="244">
        <v>0</v>
      </c>
      <c r="BB89" s="244">
        <v>0</v>
      </c>
      <c r="BC89" s="244">
        <v>0</v>
      </c>
      <c r="BD89" s="244">
        <v>0</v>
      </c>
      <c r="BE89" s="244">
        <v>0</v>
      </c>
      <c r="BF89" s="244">
        <v>0</v>
      </c>
      <c r="BG89" s="244">
        <v>0</v>
      </c>
      <c r="BH89" s="244">
        <v>0</v>
      </c>
      <c r="BI89" s="244">
        <v>0</v>
      </c>
      <c r="BJ89" s="244">
        <v>0</v>
      </c>
      <c r="BK89" s="244">
        <v>0</v>
      </c>
      <c r="BL89" s="244">
        <v>0</v>
      </c>
      <c r="BM89" s="244">
        <v>0</v>
      </c>
      <c r="BN89" s="244">
        <v>0</v>
      </c>
      <c r="BO89" s="244">
        <v>0</v>
      </c>
      <c r="BP89" s="244">
        <v>0</v>
      </c>
      <c r="BQ89" s="244">
        <v>0</v>
      </c>
      <c r="BR89" s="244">
        <v>0</v>
      </c>
      <c r="BS89" s="244">
        <v>0</v>
      </c>
      <c r="BT89" s="244">
        <v>0</v>
      </c>
      <c r="BU89" s="244">
        <v>0</v>
      </c>
      <c r="BV89" s="244">
        <v>0</v>
      </c>
      <c r="BW89" s="244">
        <v>0</v>
      </c>
      <c r="BX89" s="244">
        <v>0</v>
      </c>
      <c r="BY89" s="244">
        <v>0</v>
      </c>
      <c r="BZ89" s="244">
        <v>0</v>
      </c>
      <c r="CA89" s="244">
        <v>0</v>
      </c>
      <c r="CB89" s="244">
        <v>0</v>
      </c>
      <c r="CC89" s="244">
        <v>0</v>
      </c>
      <c r="CD89" s="244">
        <v>0</v>
      </c>
      <c r="CE89" s="244">
        <v>0</v>
      </c>
      <c r="CF89" s="244">
        <v>0</v>
      </c>
      <c r="CG89" s="244">
        <v>0</v>
      </c>
      <c r="CH89" s="244">
        <v>0</v>
      </c>
      <c r="CI89" s="244">
        <v>0</v>
      </c>
      <c r="CJ89" s="244">
        <v>0</v>
      </c>
      <c r="CK89" s="244">
        <v>0</v>
      </c>
      <c r="CL89" s="244">
        <v>0</v>
      </c>
      <c r="CM89" s="244">
        <v>0</v>
      </c>
      <c r="CN89" s="244">
        <v>0</v>
      </c>
      <c r="CO89" s="244">
        <v>0</v>
      </c>
      <c r="CP89" s="244">
        <v>0</v>
      </c>
      <c r="CQ89" s="244">
        <v>0</v>
      </c>
      <c r="CR89" s="244">
        <v>0</v>
      </c>
      <c r="CS89" s="244">
        <v>0</v>
      </c>
      <c r="CT89" s="244">
        <v>0</v>
      </c>
      <c r="CU89" s="244">
        <v>0</v>
      </c>
      <c r="CV89" s="244">
        <v>0</v>
      </c>
      <c r="CW89" s="244">
        <v>0</v>
      </c>
      <c r="CX89" s="244">
        <v>0</v>
      </c>
      <c r="CY89" s="244">
        <v>0</v>
      </c>
      <c r="CZ89" s="244">
        <v>11657565</v>
      </c>
      <c r="DA89" s="245">
        <v>11657565</v>
      </c>
      <c r="DB89" s="243">
        <v>0</v>
      </c>
      <c r="DC89" s="244">
        <v>11807438</v>
      </c>
      <c r="DD89" s="244">
        <v>293637298</v>
      </c>
      <c r="DE89" s="244">
        <v>0</v>
      </c>
      <c r="DF89" s="244">
        <v>0</v>
      </c>
      <c r="DG89" s="244">
        <v>0</v>
      </c>
      <c r="DH89" s="245">
        <v>305444736</v>
      </c>
      <c r="DI89" s="245">
        <v>317102301</v>
      </c>
      <c r="DJ89" s="245">
        <v>0</v>
      </c>
      <c r="DK89" s="245">
        <v>305444736</v>
      </c>
      <c r="DL89" s="245">
        <v>317102301</v>
      </c>
      <c r="DM89" s="245">
        <v>0</v>
      </c>
      <c r="DN89" s="244">
        <v>305444736</v>
      </c>
      <c r="DO89" s="245">
        <v>317102301</v>
      </c>
      <c r="DQ89" s="359">
        <v>0</v>
      </c>
      <c r="DR89" s="359">
        <v>1</v>
      </c>
      <c r="DS89" s="359">
        <v>4.5994909391868536E-3</v>
      </c>
      <c r="DT89" s="359">
        <v>0.2856920778947688</v>
      </c>
    </row>
    <row r="90" spans="1:124" ht="15" customHeight="1" x14ac:dyDescent="0.15">
      <c r="A90" s="246" t="s">
        <v>412</v>
      </c>
      <c r="B90" s="247" t="s">
        <v>596</v>
      </c>
      <c r="C90" s="243">
        <v>0</v>
      </c>
      <c r="D90" s="244">
        <v>0</v>
      </c>
      <c r="E90" s="244">
        <v>3664</v>
      </c>
      <c r="F90" s="244">
        <v>6737</v>
      </c>
      <c r="G90" s="244">
        <v>17</v>
      </c>
      <c r="H90" s="244">
        <v>0</v>
      </c>
      <c r="I90" s="244">
        <v>7628</v>
      </c>
      <c r="J90" s="244">
        <v>11521</v>
      </c>
      <c r="K90" s="244">
        <v>28890</v>
      </c>
      <c r="L90" s="244">
        <v>4997</v>
      </c>
      <c r="M90" s="244">
        <v>8200</v>
      </c>
      <c r="N90" s="244">
        <v>39121</v>
      </c>
      <c r="O90" s="244">
        <v>274</v>
      </c>
      <c r="P90" s="244">
        <v>1486</v>
      </c>
      <c r="Q90" s="244">
        <v>0</v>
      </c>
      <c r="R90" s="244">
        <v>396</v>
      </c>
      <c r="S90" s="244">
        <v>5033</v>
      </c>
      <c r="T90" s="244">
        <v>1312</v>
      </c>
      <c r="U90" s="244">
        <v>9676</v>
      </c>
      <c r="V90" s="244">
        <v>1380</v>
      </c>
      <c r="W90" s="244">
        <v>242</v>
      </c>
      <c r="X90" s="244">
        <v>536</v>
      </c>
      <c r="Y90" s="244">
        <v>221</v>
      </c>
      <c r="Z90" s="244">
        <v>139</v>
      </c>
      <c r="AA90" s="244">
        <v>1016</v>
      </c>
      <c r="AB90" s="244">
        <v>10524</v>
      </c>
      <c r="AC90" s="244">
        <v>1592</v>
      </c>
      <c r="AD90" s="244">
        <v>3</v>
      </c>
      <c r="AE90" s="244">
        <v>7091</v>
      </c>
      <c r="AF90" s="244">
        <v>416</v>
      </c>
      <c r="AG90" s="244">
        <v>0</v>
      </c>
      <c r="AH90" s="244">
        <v>3450</v>
      </c>
      <c r="AI90" s="244">
        <v>32993</v>
      </c>
      <c r="AJ90" s="244">
        <v>1800</v>
      </c>
      <c r="AK90" s="244">
        <v>0</v>
      </c>
      <c r="AL90" s="244">
        <v>0</v>
      </c>
      <c r="AM90" s="244">
        <v>753</v>
      </c>
      <c r="AN90" s="244">
        <v>16586</v>
      </c>
      <c r="AO90" s="244">
        <v>0</v>
      </c>
      <c r="AP90" s="244">
        <v>0</v>
      </c>
      <c r="AQ90" s="244">
        <v>526</v>
      </c>
      <c r="AR90" s="244">
        <v>49487</v>
      </c>
      <c r="AS90" s="244">
        <v>13636</v>
      </c>
      <c r="AT90" s="244">
        <v>48719</v>
      </c>
      <c r="AU90" s="244">
        <v>54269</v>
      </c>
      <c r="AV90" s="244">
        <v>24567</v>
      </c>
      <c r="AW90" s="244">
        <v>46813</v>
      </c>
      <c r="AX90" s="244">
        <v>254030</v>
      </c>
      <c r="AY90" s="244">
        <v>38017</v>
      </c>
      <c r="AZ90" s="244">
        <v>9677</v>
      </c>
      <c r="BA90" s="244">
        <v>2673</v>
      </c>
      <c r="BB90" s="244">
        <v>4905</v>
      </c>
      <c r="BC90" s="244">
        <v>134745</v>
      </c>
      <c r="BD90" s="244">
        <v>3489</v>
      </c>
      <c r="BE90" s="244">
        <v>65736</v>
      </c>
      <c r="BF90" s="244">
        <v>6090</v>
      </c>
      <c r="BG90" s="244">
        <v>176</v>
      </c>
      <c r="BH90" s="244">
        <v>19360</v>
      </c>
      <c r="BI90" s="244">
        <v>188</v>
      </c>
      <c r="BJ90" s="244">
        <v>71643</v>
      </c>
      <c r="BK90" s="244">
        <v>3224</v>
      </c>
      <c r="BL90" s="244">
        <v>122995</v>
      </c>
      <c r="BM90" s="244">
        <v>165031</v>
      </c>
      <c r="BN90" s="244">
        <v>3635</v>
      </c>
      <c r="BO90" s="244">
        <v>4690</v>
      </c>
      <c r="BP90" s="244">
        <v>9343</v>
      </c>
      <c r="BQ90" s="244">
        <v>49172</v>
      </c>
      <c r="BR90" s="244">
        <v>110527</v>
      </c>
      <c r="BS90" s="244">
        <v>58439</v>
      </c>
      <c r="BT90" s="244">
        <v>258</v>
      </c>
      <c r="BU90" s="244">
        <v>68</v>
      </c>
      <c r="BV90" s="244">
        <v>0</v>
      </c>
      <c r="BW90" s="244">
        <v>135065</v>
      </c>
      <c r="BX90" s="244">
        <v>44519</v>
      </c>
      <c r="BY90" s="244">
        <v>39233</v>
      </c>
      <c r="BZ90" s="244">
        <v>506</v>
      </c>
      <c r="CA90" s="244">
        <v>473</v>
      </c>
      <c r="CB90" s="244">
        <v>4147</v>
      </c>
      <c r="CC90" s="244">
        <v>3380</v>
      </c>
      <c r="CD90" s="244">
        <v>13890</v>
      </c>
      <c r="CE90" s="244">
        <v>3797</v>
      </c>
      <c r="CF90" s="244">
        <v>821832</v>
      </c>
      <c r="CG90" s="244">
        <v>17500</v>
      </c>
      <c r="CH90" s="244">
        <v>382633</v>
      </c>
      <c r="CI90" s="244">
        <v>22834</v>
      </c>
      <c r="CJ90" s="244">
        <v>357</v>
      </c>
      <c r="CK90" s="244">
        <v>28</v>
      </c>
      <c r="CL90" s="244">
        <v>47264</v>
      </c>
      <c r="CM90" s="244">
        <v>11263</v>
      </c>
      <c r="CN90" s="244">
        <v>2329</v>
      </c>
      <c r="CO90" s="244">
        <v>0</v>
      </c>
      <c r="CP90" s="244">
        <v>37057</v>
      </c>
      <c r="CQ90" s="244">
        <v>19612</v>
      </c>
      <c r="CR90" s="244">
        <v>244</v>
      </c>
      <c r="CS90" s="244">
        <v>137847</v>
      </c>
      <c r="CT90" s="244">
        <v>17464</v>
      </c>
      <c r="CU90" s="244">
        <v>61511</v>
      </c>
      <c r="CV90" s="244">
        <v>37293</v>
      </c>
      <c r="CW90" s="244">
        <v>12338</v>
      </c>
      <c r="CX90" s="244">
        <v>21473</v>
      </c>
      <c r="CY90" s="244">
        <v>0</v>
      </c>
      <c r="CZ90" s="244">
        <v>7424</v>
      </c>
      <c r="DA90" s="245">
        <v>3487135</v>
      </c>
      <c r="DB90" s="243">
        <v>0</v>
      </c>
      <c r="DC90" s="244">
        <v>74189272</v>
      </c>
      <c r="DD90" s="244">
        <v>198074626</v>
      </c>
      <c r="DE90" s="244">
        <v>0</v>
      </c>
      <c r="DF90" s="244">
        <v>0</v>
      </c>
      <c r="DG90" s="244">
        <v>0</v>
      </c>
      <c r="DH90" s="245">
        <v>272263898</v>
      </c>
      <c r="DI90" s="245">
        <v>275751033</v>
      </c>
      <c r="DJ90" s="245">
        <v>84476</v>
      </c>
      <c r="DK90" s="245">
        <v>272348374</v>
      </c>
      <c r="DL90" s="245">
        <v>275835509</v>
      </c>
      <c r="DM90" s="245">
        <v>-520011</v>
      </c>
      <c r="DN90" s="244">
        <v>271828363</v>
      </c>
      <c r="DO90" s="245">
        <v>275315498</v>
      </c>
      <c r="DQ90" s="359">
        <v>1.8858E-3</v>
      </c>
      <c r="DR90" s="359">
        <v>0.99811419999999995</v>
      </c>
      <c r="DS90" s="359">
        <v>2.88998243606165E-2</v>
      </c>
      <c r="DT90" s="359">
        <v>0.19271513484696759</v>
      </c>
    </row>
    <row r="91" spans="1:124" ht="15" customHeight="1" x14ac:dyDescent="0.15">
      <c r="A91" s="246" t="s">
        <v>413</v>
      </c>
      <c r="B91" s="247" t="s">
        <v>597</v>
      </c>
      <c r="C91" s="243">
        <v>0</v>
      </c>
      <c r="D91" s="244">
        <v>0</v>
      </c>
      <c r="E91" s="244">
        <v>0</v>
      </c>
      <c r="F91" s="244">
        <v>0</v>
      </c>
      <c r="G91" s="244">
        <v>0</v>
      </c>
      <c r="H91" s="244">
        <v>0</v>
      </c>
      <c r="I91" s="244">
        <v>0</v>
      </c>
      <c r="J91" s="244">
        <v>0</v>
      </c>
      <c r="K91" s="244">
        <v>0</v>
      </c>
      <c r="L91" s="244">
        <v>0</v>
      </c>
      <c r="M91" s="244">
        <v>0</v>
      </c>
      <c r="N91" s="244">
        <v>0</v>
      </c>
      <c r="O91" s="244">
        <v>0</v>
      </c>
      <c r="P91" s="244">
        <v>0</v>
      </c>
      <c r="Q91" s="244">
        <v>0</v>
      </c>
      <c r="R91" s="244">
        <v>0</v>
      </c>
      <c r="S91" s="244">
        <v>0</v>
      </c>
      <c r="T91" s="244">
        <v>0</v>
      </c>
      <c r="U91" s="244">
        <v>0</v>
      </c>
      <c r="V91" s="244">
        <v>0</v>
      </c>
      <c r="W91" s="244">
        <v>0</v>
      </c>
      <c r="X91" s="244">
        <v>0</v>
      </c>
      <c r="Y91" s="244">
        <v>0</v>
      </c>
      <c r="Z91" s="244">
        <v>0</v>
      </c>
      <c r="AA91" s="244">
        <v>0</v>
      </c>
      <c r="AB91" s="244">
        <v>0</v>
      </c>
      <c r="AC91" s="244">
        <v>0</v>
      </c>
      <c r="AD91" s="244">
        <v>0</v>
      </c>
      <c r="AE91" s="244">
        <v>0</v>
      </c>
      <c r="AF91" s="244">
        <v>0</v>
      </c>
      <c r="AG91" s="244">
        <v>0</v>
      </c>
      <c r="AH91" s="244">
        <v>0</v>
      </c>
      <c r="AI91" s="244">
        <v>0</v>
      </c>
      <c r="AJ91" s="244">
        <v>0</v>
      </c>
      <c r="AK91" s="244">
        <v>0</v>
      </c>
      <c r="AL91" s="244">
        <v>0</v>
      </c>
      <c r="AM91" s="244">
        <v>0</v>
      </c>
      <c r="AN91" s="244">
        <v>0</v>
      </c>
      <c r="AO91" s="244">
        <v>0</v>
      </c>
      <c r="AP91" s="244">
        <v>0</v>
      </c>
      <c r="AQ91" s="244">
        <v>0</v>
      </c>
      <c r="AR91" s="244">
        <v>0</v>
      </c>
      <c r="AS91" s="244">
        <v>0</v>
      </c>
      <c r="AT91" s="244">
        <v>0</v>
      </c>
      <c r="AU91" s="244">
        <v>0</v>
      </c>
      <c r="AV91" s="244">
        <v>0</v>
      </c>
      <c r="AW91" s="244">
        <v>0</v>
      </c>
      <c r="AX91" s="244">
        <v>0</v>
      </c>
      <c r="AY91" s="244">
        <v>0</v>
      </c>
      <c r="AZ91" s="244">
        <v>0</v>
      </c>
      <c r="BA91" s="244">
        <v>0</v>
      </c>
      <c r="BB91" s="244">
        <v>0</v>
      </c>
      <c r="BC91" s="244">
        <v>0</v>
      </c>
      <c r="BD91" s="244">
        <v>0</v>
      </c>
      <c r="BE91" s="244">
        <v>0</v>
      </c>
      <c r="BF91" s="244">
        <v>0</v>
      </c>
      <c r="BG91" s="244">
        <v>0</v>
      </c>
      <c r="BH91" s="244">
        <v>0</v>
      </c>
      <c r="BI91" s="244">
        <v>0</v>
      </c>
      <c r="BJ91" s="244">
        <v>0</v>
      </c>
      <c r="BK91" s="244">
        <v>0</v>
      </c>
      <c r="BL91" s="244">
        <v>0</v>
      </c>
      <c r="BM91" s="244">
        <v>0</v>
      </c>
      <c r="BN91" s="244">
        <v>0</v>
      </c>
      <c r="BO91" s="244">
        <v>0</v>
      </c>
      <c r="BP91" s="244">
        <v>0</v>
      </c>
      <c r="BQ91" s="244">
        <v>0</v>
      </c>
      <c r="BR91" s="244">
        <v>0</v>
      </c>
      <c r="BS91" s="244">
        <v>0</v>
      </c>
      <c r="BT91" s="244">
        <v>0</v>
      </c>
      <c r="BU91" s="244">
        <v>0</v>
      </c>
      <c r="BV91" s="244">
        <v>0</v>
      </c>
      <c r="BW91" s="244">
        <v>0</v>
      </c>
      <c r="BX91" s="244">
        <v>0</v>
      </c>
      <c r="BY91" s="244">
        <v>0</v>
      </c>
      <c r="BZ91" s="244">
        <v>0</v>
      </c>
      <c r="CA91" s="244">
        <v>0</v>
      </c>
      <c r="CB91" s="244">
        <v>0</v>
      </c>
      <c r="CC91" s="244">
        <v>0</v>
      </c>
      <c r="CD91" s="244">
        <v>0</v>
      </c>
      <c r="CE91" s="244">
        <v>0</v>
      </c>
      <c r="CF91" s="244">
        <v>0</v>
      </c>
      <c r="CG91" s="244">
        <v>0</v>
      </c>
      <c r="CH91" s="244">
        <v>0</v>
      </c>
      <c r="CI91" s="244">
        <v>0</v>
      </c>
      <c r="CJ91" s="244">
        <v>0</v>
      </c>
      <c r="CK91" s="244">
        <v>0</v>
      </c>
      <c r="CL91" s="244">
        <v>0</v>
      </c>
      <c r="CM91" s="244">
        <v>0</v>
      </c>
      <c r="CN91" s="244">
        <v>0</v>
      </c>
      <c r="CO91" s="244">
        <v>0</v>
      </c>
      <c r="CP91" s="244">
        <v>0</v>
      </c>
      <c r="CQ91" s="244">
        <v>0</v>
      </c>
      <c r="CR91" s="244">
        <v>0</v>
      </c>
      <c r="CS91" s="244">
        <v>0</v>
      </c>
      <c r="CT91" s="244">
        <v>0</v>
      </c>
      <c r="CU91" s="244">
        <v>0</v>
      </c>
      <c r="CV91" s="244">
        <v>0</v>
      </c>
      <c r="CW91" s="244">
        <v>0</v>
      </c>
      <c r="CX91" s="244">
        <v>0</v>
      </c>
      <c r="CY91" s="244">
        <v>0</v>
      </c>
      <c r="CZ91" s="244">
        <v>0</v>
      </c>
      <c r="DA91" s="245">
        <v>0</v>
      </c>
      <c r="DB91" s="243">
        <v>0</v>
      </c>
      <c r="DC91" s="244">
        <v>0</v>
      </c>
      <c r="DD91" s="244">
        <v>22335369</v>
      </c>
      <c r="DE91" s="244">
        <v>10725362</v>
      </c>
      <c r="DF91" s="244">
        <v>87131695</v>
      </c>
      <c r="DG91" s="244">
        <v>0</v>
      </c>
      <c r="DH91" s="245">
        <v>120192426</v>
      </c>
      <c r="DI91" s="245">
        <v>120192426</v>
      </c>
      <c r="DJ91" s="245">
        <v>1901911</v>
      </c>
      <c r="DK91" s="245">
        <v>122094337</v>
      </c>
      <c r="DL91" s="245">
        <v>122094337</v>
      </c>
      <c r="DM91" s="245">
        <v>-10342880</v>
      </c>
      <c r="DN91" s="244">
        <v>111751457</v>
      </c>
      <c r="DO91" s="245">
        <v>111751457</v>
      </c>
      <c r="DQ91" s="359">
        <v>8.6052680000000006E-2</v>
      </c>
      <c r="DR91" s="359">
        <v>0.91394732000000001</v>
      </c>
      <c r="DS91" s="359">
        <v>0</v>
      </c>
      <c r="DT91" s="359">
        <v>2.1731019947460507E-2</v>
      </c>
    </row>
    <row r="92" spans="1:124" ht="15" customHeight="1" x14ac:dyDescent="0.15">
      <c r="A92" s="246" t="s">
        <v>414</v>
      </c>
      <c r="B92" s="247" t="s">
        <v>664</v>
      </c>
      <c r="C92" s="243">
        <v>0</v>
      </c>
      <c r="D92" s="244">
        <v>0</v>
      </c>
      <c r="E92" s="244">
        <v>45592</v>
      </c>
      <c r="F92" s="244">
        <v>0</v>
      </c>
      <c r="G92" s="244">
        <v>0</v>
      </c>
      <c r="H92" s="244">
        <v>0</v>
      </c>
      <c r="I92" s="244">
        <v>0</v>
      </c>
      <c r="J92" s="244">
        <v>0</v>
      </c>
      <c r="K92" s="244">
        <v>0</v>
      </c>
      <c r="L92" s="244">
        <v>0</v>
      </c>
      <c r="M92" s="244">
        <v>0</v>
      </c>
      <c r="N92" s="244">
        <v>0</v>
      </c>
      <c r="O92" s="244">
        <v>0</v>
      </c>
      <c r="P92" s="244">
        <v>0</v>
      </c>
      <c r="Q92" s="244">
        <v>0</v>
      </c>
      <c r="R92" s="244">
        <v>0</v>
      </c>
      <c r="S92" s="244">
        <v>0</v>
      </c>
      <c r="T92" s="244">
        <v>0</v>
      </c>
      <c r="U92" s="244">
        <v>119</v>
      </c>
      <c r="V92" s="244">
        <v>34</v>
      </c>
      <c r="W92" s="244">
        <v>307</v>
      </c>
      <c r="X92" s="244">
        <v>0</v>
      </c>
      <c r="Y92" s="244">
        <v>0</v>
      </c>
      <c r="Z92" s="244">
        <v>1</v>
      </c>
      <c r="AA92" s="244">
        <v>0</v>
      </c>
      <c r="AB92" s="244">
        <v>2238</v>
      </c>
      <c r="AC92" s="244">
        <v>0</v>
      </c>
      <c r="AD92" s="244">
        <v>0</v>
      </c>
      <c r="AE92" s="244">
        <v>60</v>
      </c>
      <c r="AF92" s="244">
        <v>3</v>
      </c>
      <c r="AG92" s="244">
        <v>0</v>
      </c>
      <c r="AH92" s="244">
        <v>0</v>
      </c>
      <c r="AI92" s="244">
        <v>0</v>
      </c>
      <c r="AJ92" s="244">
        <v>0</v>
      </c>
      <c r="AK92" s="244">
        <v>0</v>
      </c>
      <c r="AL92" s="244">
        <v>0</v>
      </c>
      <c r="AM92" s="244">
        <v>175</v>
      </c>
      <c r="AN92" s="244">
        <v>0</v>
      </c>
      <c r="AO92" s="244">
        <v>0</v>
      </c>
      <c r="AP92" s="244">
        <v>0</v>
      </c>
      <c r="AQ92" s="244">
        <v>0</v>
      </c>
      <c r="AR92" s="244">
        <v>0</v>
      </c>
      <c r="AS92" s="244">
        <v>0</v>
      </c>
      <c r="AT92" s="244">
        <v>0</v>
      </c>
      <c r="AU92" s="244">
        <v>0</v>
      </c>
      <c r="AV92" s="244">
        <v>0</v>
      </c>
      <c r="AW92" s="244">
        <v>0</v>
      </c>
      <c r="AX92" s="244">
        <v>0</v>
      </c>
      <c r="AY92" s="244">
        <v>0</v>
      </c>
      <c r="AZ92" s="244">
        <v>0</v>
      </c>
      <c r="BA92" s="244">
        <v>0</v>
      </c>
      <c r="BB92" s="244">
        <v>0</v>
      </c>
      <c r="BC92" s="244">
        <v>0</v>
      </c>
      <c r="BD92" s="244">
        <v>0</v>
      </c>
      <c r="BE92" s="244">
        <v>0</v>
      </c>
      <c r="BF92" s="244">
        <v>0</v>
      </c>
      <c r="BG92" s="244">
        <v>0</v>
      </c>
      <c r="BH92" s="244">
        <v>0</v>
      </c>
      <c r="BI92" s="244">
        <v>0</v>
      </c>
      <c r="BJ92" s="244">
        <v>471</v>
      </c>
      <c r="BK92" s="244">
        <v>189</v>
      </c>
      <c r="BL92" s="244">
        <v>1338</v>
      </c>
      <c r="BM92" s="244">
        <v>33165</v>
      </c>
      <c r="BN92" s="244">
        <v>53</v>
      </c>
      <c r="BO92" s="244">
        <v>13054</v>
      </c>
      <c r="BP92" s="244">
        <v>0</v>
      </c>
      <c r="BQ92" s="244">
        <v>5958</v>
      </c>
      <c r="BR92" s="244">
        <v>13941</v>
      </c>
      <c r="BS92" s="244">
        <v>42738</v>
      </c>
      <c r="BT92" s="244">
        <v>1389</v>
      </c>
      <c r="BU92" s="244">
        <v>1771</v>
      </c>
      <c r="BV92" s="244">
        <v>0</v>
      </c>
      <c r="BW92" s="244">
        <v>1787</v>
      </c>
      <c r="BX92" s="244">
        <v>812</v>
      </c>
      <c r="BY92" s="244">
        <v>0</v>
      </c>
      <c r="BZ92" s="244">
        <v>3341</v>
      </c>
      <c r="CA92" s="244">
        <v>0</v>
      </c>
      <c r="CB92" s="244">
        <v>0</v>
      </c>
      <c r="CC92" s="244">
        <v>262320</v>
      </c>
      <c r="CD92" s="244">
        <v>30810</v>
      </c>
      <c r="CE92" s="244">
        <v>911</v>
      </c>
      <c r="CF92" s="244">
        <v>195212</v>
      </c>
      <c r="CG92" s="244">
        <v>12169</v>
      </c>
      <c r="CH92" s="244">
        <v>16480</v>
      </c>
      <c r="CI92" s="244">
        <v>7732</v>
      </c>
      <c r="CJ92" s="244">
        <v>7008</v>
      </c>
      <c r="CK92" s="244">
        <v>2676</v>
      </c>
      <c r="CL92" s="244">
        <v>10016742</v>
      </c>
      <c r="CM92" s="244">
        <v>311713</v>
      </c>
      <c r="CN92" s="244">
        <v>213020</v>
      </c>
      <c r="CO92" s="244">
        <v>576</v>
      </c>
      <c r="CP92" s="244">
        <v>0</v>
      </c>
      <c r="CQ92" s="244">
        <v>583</v>
      </c>
      <c r="CR92" s="244">
        <v>0</v>
      </c>
      <c r="CS92" s="244">
        <v>13444</v>
      </c>
      <c r="CT92" s="244">
        <v>303</v>
      </c>
      <c r="CU92" s="244">
        <v>14329</v>
      </c>
      <c r="CV92" s="244">
        <v>170</v>
      </c>
      <c r="CW92" s="244">
        <v>7093</v>
      </c>
      <c r="CX92" s="244">
        <v>3337</v>
      </c>
      <c r="CY92" s="244">
        <v>0</v>
      </c>
      <c r="CZ92" s="244">
        <v>115328</v>
      </c>
      <c r="DA92" s="245">
        <v>11400492</v>
      </c>
      <c r="DB92" s="243">
        <v>5389779</v>
      </c>
      <c r="DC92" s="244">
        <v>89325872</v>
      </c>
      <c r="DD92" s="244">
        <v>362285726</v>
      </c>
      <c r="DE92" s="244">
        <v>0</v>
      </c>
      <c r="DF92" s="244">
        <v>0</v>
      </c>
      <c r="DG92" s="244">
        <v>0</v>
      </c>
      <c r="DH92" s="245">
        <v>457001377</v>
      </c>
      <c r="DI92" s="245">
        <v>468401869</v>
      </c>
      <c r="DJ92" s="245">
        <v>0</v>
      </c>
      <c r="DK92" s="245">
        <v>457001377</v>
      </c>
      <c r="DL92" s="245">
        <v>468401869</v>
      </c>
      <c r="DM92" s="245">
        <v>0</v>
      </c>
      <c r="DN92" s="244">
        <v>457001377</v>
      </c>
      <c r="DO92" s="245">
        <v>468401869</v>
      </c>
      <c r="DQ92" s="359">
        <v>0</v>
      </c>
      <c r="DR92" s="359">
        <v>1</v>
      </c>
      <c r="DS92" s="359">
        <v>3.4796163138774448E-2</v>
      </c>
      <c r="DT92" s="359">
        <v>0.35248302091567019</v>
      </c>
    </row>
    <row r="93" spans="1:124" ht="15" customHeight="1" x14ac:dyDescent="0.15">
      <c r="A93" s="246" t="s">
        <v>415</v>
      </c>
      <c r="B93" s="247" t="s">
        <v>599</v>
      </c>
      <c r="C93" s="243">
        <v>0</v>
      </c>
      <c r="D93" s="244">
        <v>0</v>
      </c>
      <c r="E93" s="244">
        <v>0</v>
      </c>
      <c r="F93" s="244">
        <v>0</v>
      </c>
      <c r="G93" s="244">
        <v>0</v>
      </c>
      <c r="H93" s="244">
        <v>0</v>
      </c>
      <c r="I93" s="244">
        <v>0</v>
      </c>
      <c r="J93" s="244">
        <v>0</v>
      </c>
      <c r="K93" s="244">
        <v>0</v>
      </c>
      <c r="L93" s="244">
        <v>0</v>
      </c>
      <c r="M93" s="244">
        <v>0</v>
      </c>
      <c r="N93" s="244">
        <v>0</v>
      </c>
      <c r="O93" s="244">
        <v>0</v>
      </c>
      <c r="P93" s="244">
        <v>0</v>
      </c>
      <c r="Q93" s="244">
        <v>0</v>
      </c>
      <c r="R93" s="244">
        <v>0</v>
      </c>
      <c r="S93" s="244">
        <v>0</v>
      </c>
      <c r="T93" s="244">
        <v>0</v>
      </c>
      <c r="U93" s="244">
        <v>0</v>
      </c>
      <c r="V93" s="244">
        <v>0</v>
      </c>
      <c r="W93" s="244">
        <v>0</v>
      </c>
      <c r="X93" s="244">
        <v>0</v>
      </c>
      <c r="Y93" s="244">
        <v>0</v>
      </c>
      <c r="Z93" s="244">
        <v>0</v>
      </c>
      <c r="AA93" s="244">
        <v>0</v>
      </c>
      <c r="AB93" s="244">
        <v>0</v>
      </c>
      <c r="AC93" s="244">
        <v>0</v>
      </c>
      <c r="AD93" s="244">
        <v>0</v>
      </c>
      <c r="AE93" s="244">
        <v>0</v>
      </c>
      <c r="AF93" s="244">
        <v>0</v>
      </c>
      <c r="AG93" s="244">
        <v>0</v>
      </c>
      <c r="AH93" s="244">
        <v>0</v>
      </c>
      <c r="AI93" s="244">
        <v>0</v>
      </c>
      <c r="AJ93" s="244">
        <v>0</v>
      </c>
      <c r="AK93" s="244">
        <v>0</v>
      </c>
      <c r="AL93" s="244">
        <v>0</v>
      </c>
      <c r="AM93" s="244">
        <v>0</v>
      </c>
      <c r="AN93" s="244">
        <v>0</v>
      </c>
      <c r="AO93" s="244">
        <v>0</v>
      </c>
      <c r="AP93" s="244">
        <v>0</v>
      </c>
      <c r="AQ93" s="244">
        <v>0</v>
      </c>
      <c r="AR93" s="244">
        <v>0</v>
      </c>
      <c r="AS93" s="244">
        <v>0</v>
      </c>
      <c r="AT93" s="244">
        <v>0</v>
      </c>
      <c r="AU93" s="244">
        <v>0</v>
      </c>
      <c r="AV93" s="244">
        <v>0</v>
      </c>
      <c r="AW93" s="244">
        <v>0</v>
      </c>
      <c r="AX93" s="244">
        <v>0</v>
      </c>
      <c r="AY93" s="244">
        <v>0</v>
      </c>
      <c r="AZ93" s="244">
        <v>0</v>
      </c>
      <c r="BA93" s="244">
        <v>0</v>
      </c>
      <c r="BB93" s="244">
        <v>0</v>
      </c>
      <c r="BC93" s="244">
        <v>0</v>
      </c>
      <c r="BD93" s="244">
        <v>0</v>
      </c>
      <c r="BE93" s="244">
        <v>0</v>
      </c>
      <c r="BF93" s="244">
        <v>0</v>
      </c>
      <c r="BG93" s="244">
        <v>0</v>
      </c>
      <c r="BH93" s="244">
        <v>0</v>
      </c>
      <c r="BI93" s="244">
        <v>0</v>
      </c>
      <c r="BJ93" s="244">
        <v>0</v>
      </c>
      <c r="BK93" s="244">
        <v>0</v>
      </c>
      <c r="BL93" s="244">
        <v>0</v>
      </c>
      <c r="BM93" s="244">
        <v>0</v>
      </c>
      <c r="BN93" s="244">
        <v>0</v>
      </c>
      <c r="BO93" s="244">
        <v>0</v>
      </c>
      <c r="BP93" s="244">
        <v>0</v>
      </c>
      <c r="BQ93" s="244">
        <v>0</v>
      </c>
      <c r="BR93" s="244">
        <v>0</v>
      </c>
      <c r="BS93" s="244">
        <v>0</v>
      </c>
      <c r="BT93" s="244">
        <v>0</v>
      </c>
      <c r="BU93" s="244">
        <v>0</v>
      </c>
      <c r="BV93" s="244">
        <v>0</v>
      </c>
      <c r="BW93" s="244">
        <v>0</v>
      </c>
      <c r="BX93" s="244">
        <v>0</v>
      </c>
      <c r="BY93" s="244">
        <v>0</v>
      </c>
      <c r="BZ93" s="244">
        <v>0</v>
      </c>
      <c r="CA93" s="244">
        <v>0</v>
      </c>
      <c r="CB93" s="244">
        <v>0</v>
      </c>
      <c r="CC93" s="244">
        <v>0</v>
      </c>
      <c r="CD93" s="244">
        <v>0</v>
      </c>
      <c r="CE93" s="244">
        <v>0</v>
      </c>
      <c r="CF93" s="244">
        <v>0</v>
      </c>
      <c r="CG93" s="244">
        <v>0</v>
      </c>
      <c r="CH93" s="244">
        <v>0</v>
      </c>
      <c r="CI93" s="244">
        <v>0</v>
      </c>
      <c r="CJ93" s="244">
        <v>0</v>
      </c>
      <c r="CK93" s="244">
        <v>0</v>
      </c>
      <c r="CL93" s="244">
        <v>0</v>
      </c>
      <c r="CM93" s="244">
        <v>0</v>
      </c>
      <c r="CN93" s="244">
        <v>0</v>
      </c>
      <c r="CO93" s="244">
        <v>0</v>
      </c>
      <c r="CP93" s="244">
        <v>0</v>
      </c>
      <c r="CQ93" s="244">
        <v>0</v>
      </c>
      <c r="CR93" s="244">
        <v>0</v>
      </c>
      <c r="CS93" s="244">
        <v>0</v>
      </c>
      <c r="CT93" s="244">
        <v>0</v>
      </c>
      <c r="CU93" s="244">
        <v>0</v>
      </c>
      <c r="CV93" s="244">
        <v>0</v>
      </c>
      <c r="CW93" s="244">
        <v>0</v>
      </c>
      <c r="CX93" s="244">
        <v>0</v>
      </c>
      <c r="CY93" s="244">
        <v>0</v>
      </c>
      <c r="CZ93" s="244">
        <v>0</v>
      </c>
      <c r="DA93" s="245">
        <v>0</v>
      </c>
      <c r="DB93" s="243">
        <v>1519699</v>
      </c>
      <c r="DC93" s="244">
        <v>55714234</v>
      </c>
      <c r="DD93" s="244">
        <v>40245289</v>
      </c>
      <c r="DE93" s="244">
        <v>0</v>
      </c>
      <c r="DF93" s="244">
        <v>0</v>
      </c>
      <c r="DG93" s="244">
        <v>0</v>
      </c>
      <c r="DH93" s="245">
        <v>97479222</v>
      </c>
      <c r="DI93" s="245">
        <v>97479222</v>
      </c>
      <c r="DJ93" s="245">
        <v>0</v>
      </c>
      <c r="DK93" s="245">
        <v>97479222</v>
      </c>
      <c r="DL93" s="245">
        <v>97479222</v>
      </c>
      <c r="DM93" s="245">
        <v>0</v>
      </c>
      <c r="DN93" s="244">
        <v>97479222</v>
      </c>
      <c r="DO93" s="245">
        <v>97479222</v>
      </c>
      <c r="DQ93" s="359">
        <v>0</v>
      </c>
      <c r="DR93" s="359">
        <v>1</v>
      </c>
      <c r="DS93" s="359">
        <v>2.1703024353524968E-2</v>
      </c>
      <c r="DT93" s="359">
        <v>3.9156334424128518E-2</v>
      </c>
    </row>
    <row r="94" spans="1:124" ht="15" customHeight="1" x14ac:dyDescent="0.15">
      <c r="A94" s="246" t="s">
        <v>416</v>
      </c>
      <c r="B94" s="247" t="s">
        <v>665</v>
      </c>
      <c r="C94" s="243">
        <v>0</v>
      </c>
      <c r="D94" s="244">
        <v>0</v>
      </c>
      <c r="E94" s="244">
        <v>0</v>
      </c>
      <c r="F94" s="244">
        <v>0</v>
      </c>
      <c r="G94" s="244">
        <v>0</v>
      </c>
      <c r="H94" s="244">
        <v>0</v>
      </c>
      <c r="I94" s="244">
        <v>0</v>
      </c>
      <c r="J94" s="244">
        <v>0</v>
      </c>
      <c r="K94" s="244">
        <v>0</v>
      </c>
      <c r="L94" s="244">
        <v>0</v>
      </c>
      <c r="M94" s="244">
        <v>0</v>
      </c>
      <c r="N94" s="244">
        <v>0</v>
      </c>
      <c r="O94" s="244">
        <v>0</v>
      </c>
      <c r="P94" s="244">
        <v>0</v>
      </c>
      <c r="Q94" s="244">
        <v>0</v>
      </c>
      <c r="R94" s="244">
        <v>0</v>
      </c>
      <c r="S94" s="244">
        <v>0</v>
      </c>
      <c r="T94" s="244">
        <v>0</v>
      </c>
      <c r="U94" s="244">
        <v>0</v>
      </c>
      <c r="V94" s="244">
        <v>0</v>
      </c>
      <c r="W94" s="244">
        <v>0</v>
      </c>
      <c r="X94" s="244">
        <v>0</v>
      </c>
      <c r="Y94" s="244">
        <v>0</v>
      </c>
      <c r="Z94" s="244">
        <v>0</v>
      </c>
      <c r="AA94" s="244">
        <v>0</v>
      </c>
      <c r="AB94" s="244">
        <v>0</v>
      </c>
      <c r="AC94" s="244">
        <v>0</v>
      </c>
      <c r="AD94" s="244">
        <v>0</v>
      </c>
      <c r="AE94" s="244">
        <v>0</v>
      </c>
      <c r="AF94" s="244">
        <v>0</v>
      </c>
      <c r="AG94" s="244">
        <v>0</v>
      </c>
      <c r="AH94" s="244">
        <v>0</v>
      </c>
      <c r="AI94" s="244">
        <v>0</v>
      </c>
      <c r="AJ94" s="244">
        <v>0</v>
      </c>
      <c r="AK94" s="244">
        <v>0</v>
      </c>
      <c r="AL94" s="244">
        <v>0</v>
      </c>
      <c r="AM94" s="244">
        <v>0</v>
      </c>
      <c r="AN94" s="244">
        <v>0</v>
      </c>
      <c r="AO94" s="244">
        <v>0</v>
      </c>
      <c r="AP94" s="244">
        <v>0</v>
      </c>
      <c r="AQ94" s="244">
        <v>0</v>
      </c>
      <c r="AR94" s="244">
        <v>0</v>
      </c>
      <c r="AS94" s="244">
        <v>0</v>
      </c>
      <c r="AT94" s="244">
        <v>0</v>
      </c>
      <c r="AU94" s="244">
        <v>0</v>
      </c>
      <c r="AV94" s="244">
        <v>0</v>
      </c>
      <c r="AW94" s="244">
        <v>0</v>
      </c>
      <c r="AX94" s="244">
        <v>0</v>
      </c>
      <c r="AY94" s="244">
        <v>0</v>
      </c>
      <c r="AZ94" s="244">
        <v>0</v>
      </c>
      <c r="BA94" s="244">
        <v>0</v>
      </c>
      <c r="BB94" s="244">
        <v>0</v>
      </c>
      <c r="BC94" s="244">
        <v>0</v>
      </c>
      <c r="BD94" s="244">
        <v>0</v>
      </c>
      <c r="BE94" s="244">
        <v>0</v>
      </c>
      <c r="BF94" s="244">
        <v>0</v>
      </c>
      <c r="BG94" s="244">
        <v>0</v>
      </c>
      <c r="BH94" s="244">
        <v>0</v>
      </c>
      <c r="BI94" s="244">
        <v>0</v>
      </c>
      <c r="BJ94" s="244">
        <v>0</v>
      </c>
      <c r="BK94" s="244">
        <v>0</v>
      </c>
      <c r="BL94" s="244">
        <v>0</v>
      </c>
      <c r="BM94" s="244">
        <v>0</v>
      </c>
      <c r="BN94" s="244">
        <v>0</v>
      </c>
      <c r="BO94" s="244">
        <v>0</v>
      </c>
      <c r="BP94" s="244">
        <v>0</v>
      </c>
      <c r="BQ94" s="244">
        <v>0</v>
      </c>
      <c r="BR94" s="244">
        <v>0</v>
      </c>
      <c r="BS94" s="244">
        <v>0</v>
      </c>
      <c r="BT94" s="244">
        <v>0</v>
      </c>
      <c r="BU94" s="244">
        <v>0</v>
      </c>
      <c r="BV94" s="244">
        <v>0</v>
      </c>
      <c r="BW94" s="244">
        <v>0</v>
      </c>
      <c r="BX94" s="244">
        <v>0</v>
      </c>
      <c r="BY94" s="244">
        <v>0</v>
      </c>
      <c r="BZ94" s="244">
        <v>0</v>
      </c>
      <c r="CA94" s="244">
        <v>0</v>
      </c>
      <c r="CB94" s="244">
        <v>0</v>
      </c>
      <c r="CC94" s="244">
        <v>0</v>
      </c>
      <c r="CD94" s="244">
        <v>0</v>
      </c>
      <c r="CE94" s="244">
        <v>0</v>
      </c>
      <c r="CF94" s="244">
        <v>0</v>
      </c>
      <c r="CG94" s="244">
        <v>0</v>
      </c>
      <c r="CH94" s="244">
        <v>0</v>
      </c>
      <c r="CI94" s="244">
        <v>0</v>
      </c>
      <c r="CJ94" s="244">
        <v>0</v>
      </c>
      <c r="CK94" s="244">
        <v>0</v>
      </c>
      <c r="CL94" s="244">
        <v>0</v>
      </c>
      <c r="CM94" s="244">
        <v>0</v>
      </c>
      <c r="CN94" s="244">
        <v>0</v>
      </c>
      <c r="CO94" s="244">
        <v>0</v>
      </c>
      <c r="CP94" s="244">
        <v>0</v>
      </c>
      <c r="CQ94" s="244">
        <v>0</v>
      </c>
      <c r="CR94" s="244">
        <v>0</v>
      </c>
      <c r="CS94" s="244">
        <v>0</v>
      </c>
      <c r="CT94" s="244">
        <v>0</v>
      </c>
      <c r="CU94" s="244">
        <v>0</v>
      </c>
      <c r="CV94" s="244">
        <v>0</v>
      </c>
      <c r="CW94" s="244">
        <v>0</v>
      </c>
      <c r="CX94" s="244">
        <v>0</v>
      </c>
      <c r="CY94" s="244">
        <v>0</v>
      </c>
      <c r="CZ94" s="244">
        <v>0</v>
      </c>
      <c r="DA94" s="245">
        <v>0</v>
      </c>
      <c r="DB94" s="243">
        <v>0</v>
      </c>
      <c r="DC94" s="244">
        <v>8351993</v>
      </c>
      <c r="DD94" s="244">
        <v>94202807</v>
      </c>
      <c r="DE94" s="244">
        <v>0</v>
      </c>
      <c r="DF94" s="244">
        <v>0</v>
      </c>
      <c r="DG94" s="244">
        <v>0</v>
      </c>
      <c r="DH94" s="245">
        <v>102554800</v>
      </c>
      <c r="DI94" s="245">
        <v>102554800</v>
      </c>
      <c r="DJ94" s="245">
        <v>0</v>
      </c>
      <c r="DK94" s="245">
        <v>102554800</v>
      </c>
      <c r="DL94" s="245">
        <v>102554800</v>
      </c>
      <c r="DM94" s="245">
        <v>0</v>
      </c>
      <c r="DN94" s="244">
        <v>102554800</v>
      </c>
      <c r="DO94" s="245">
        <v>102554800</v>
      </c>
      <c r="DQ94" s="359">
        <v>0</v>
      </c>
      <c r="DR94" s="359">
        <v>1</v>
      </c>
      <c r="DS94" s="359">
        <v>3.2534505900138565E-3</v>
      </c>
      <c r="DT94" s="359">
        <v>9.1653873192055715E-2</v>
      </c>
    </row>
    <row r="95" spans="1:124" ht="15" customHeight="1" x14ac:dyDescent="0.15">
      <c r="A95" s="246" t="s">
        <v>417</v>
      </c>
      <c r="B95" s="247" t="s">
        <v>601</v>
      </c>
      <c r="C95" s="243">
        <v>56</v>
      </c>
      <c r="D95" s="244">
        <v>0</v>
      </c>
      <c r="E95" s="244">
        <v>10500</v>
      </c>
      <c r="F95" s="244">
        <v>3234</v>
      </c>
      <c r="G95" s="244">
        <v>274392</v>
      </c>
      <c r="H95" s="244">
        <v>0</v>
      </c>
      <c r="I95" s="244">
        <v>54461</v>
      </c>
      <c r="J95" s="244">
        <v>63075</v>
      </c>
      <c r="K95" s="244">
        <v>31891</v>
      </c>
      <c r="L95" s="244">
        <v>19580</v>
      </c>
      <c r="M95" s="244">
        <v>36815</v>
      </c>
      <c r="N95" s="244">
        <v>22706</v>
      </c>
      <c r="O95" s="244">
        <v>15377</v>
      </c>
      <c r="P95" s="244">
        <v>12359</v>
      </c>
      <c r="Q95" s="244">
        <v>907</v>
      </c>
      <c r="R95" s="244">
        <v>22607</v>
      </c>
      <c r="S95" s="244">
        <v>48118</v>
      </c>
      <c r="T95" s="244">
        <v>16458</v>
      </c>
      <c r="U95" s="244">
        <v>36748</v>
      </c>
      <c r="V95" s="244">
        <v>14366</v>
      </c>
      <c r="W95" s="244">
        <v>8762</v>
      </c>
      <c r="X95" s="244">
        <v>6316</v>
      </c>
      <c r="Y95" s="244">
        <v>10357</v>
      </c>
      <c r="Z95" s="244">
        <v>252</v>
      </c>
      <c r="AA95" s="244">
        <v>2407</v>
      </c>
      <c r="AB95" s="244">
        <v>114977</v>
      </c>
      <c r="AC95" s="244">
        <v>2442</v>
      </c>
      <c r="AD95" s="244">
        <v>11655</v>
      </c>
      <c r="AE95" s="244">
        <v>23678</v>
      </c>
      <c r="AF95" s="244">
        <v>923</v>
      </c>
      <c r="AG95" s="244">
        <v>218</v>
      </c>
      <c r="AH95" s="244">
        <v>6730</v>
      </c>
      <c r="AI95" s="244">
        <v>125721</v>
      </c>
      <c r="AJ95" s="244">
        <v>4071</v>
      </c>
      <c r="AK95" s="244">
        <v>0</v>
      </c>
      <c r="AL95" s="244">
        <v>0</v>
      </c>
      <c r="AM95" s="244">
        <v>26400</v>
      </c>
      <c r="AN95" s="244">
        <v>19953</v>
      </c>
      <c r="AO95" s="244">
        <v>871</v>
      </c>
      <c r="AP95" s="244">
        <v>0</v>
      </c>
      <c r="AQ95" s="244">
        <v>6406</v>
      </c>
      <c r="AR95" s="244">
        <v>51074</v>
      </c>
      <c r="AS95" s="244">
        <v>56907</v>
      </c>
      <c r="AT95" s="244">
        <v>274268</v>
      </c>
      <c r="AU95" s="244">
        <v>371625</v>
      </c>
      <c r="AV95" s="244">
        <v>76780</v>
      </c>
      <c r="AW95" s="244">
        <v>41863</v>
      </c>
      <c r="AX95" s="244">
        <v>109293</v>
      </c>
      <c r="AY95" s="244">
        <v>22821</v>
      </c>
      <c r="AZ95" s="244">
        <v>626</v>
      </c>
      <c r="BA95" s="244">
        <v>2329</v>
      </c>
      <c r="BB95" s="244">
        <v>2006</v>
      </c>
      <c r="BC95" s="244">
        <v>27295</v>
      </c>
      <c r="BD95" s="244">
        <v>7781</v>
      </c>
      <c r="BE95" s="244">
        <v>102895</v>
      </c>
      <c r="BF95" s="244">
        <v>9687</v>
      </c>
      <c r="BG95" s="244">
        <v>994</v>
      </c>
      <c r="BH95" s="244">
        <v>29893</v>
      </c>
      <c r="BI95" s="244">
        <v>10536</v>
      </c>
      <c r="BJ95" s="244">
        <v>258346</v>
      </c>
      <c r="BK95" s="244">
        <v>274824</v>
      </c>
      <c r="BL95" s="244">
        <v>912307</v>
      </c>
      <c r="BM95" s="244">
        <v>295477</v>
      </c>
      <c r="BN95" s="244">
        <v>33933</v>
      </c>
      <c r="BO95" s="244">
        <v>405496</v>
      </c>
      <c r="BP95" s="244">
        <v>127040</v>
      </c>
      <c r="BQ95" s="244">
        <v>104946</v>
      </c>
      <c r="BR95" s="244">
        <v>350924</v>
      </c>
      <c r="BS95" s="244">
        <v>919493</v>
      </c>
      <c r="BT95" s="244">
        <v>50856</v>
      </c>
      <c r="BU95" s="244">
        <v>91348</v>
      </c>
      <c r="BV95" s="244">
        <v>0</v>
      </c>
      <c r="BW95" s="244">
        <v>19366</v>
      </c>
      <c r="BX95" s="244">
        <v>282499</v>
      </c>
      <c r="BY95" s="244">
        <v>0</v>
      </c>
      <c r="BZ95" s="244">
        <v>6785</v>
      </c>
      <c r="CA95" s="244">
        <v>704</v>
      </c>
      <c r="CB95" s="244">
        <v>7210</v>
      </c>
      <c r="CC95" s="244">
        <v>47388</v>
      </c>
      <c r="CD95" s="244">
        <v>125998</v>
      </c>
      <c r="CE95" s="244">
        <v>1009</v>
      </c>
      <c r="CF95" s="244">
        <v>154697</v>
      </c>
      <c r="CG95" s="244">
        <v>85034</v>
      </c>
      <c r="CH95" s="244">
        <v>169923</v>
      </c>
      <c r="CI95" s="244">
        <v>495</v>
      </c>
      <c r="CJ95" s="244">
        <v>67362</v>
      </c>
      <c r="CK95" s="244">
        <v>410697</v>
      </c>
      <c r="CL95" s="244">
        <v>600292</v>
      </c>
      <c r="CM95" s="244">
        <v>2538</v>
      </c>
      <c r="CN95" s="244">
        <v>41798</v>
      </c>
      <c r="CO95" s="244">
        <v>0</v>
      </c>
      <c r="CP95" s="244">
        <v>198854</v>
      </c>
      <c r="CQ95" s="244">
        <v>41470</v>
      </c>
      <c r="CR95" s="244">
        <v>222624</v>
      </c>
      <c r="CS95" s="244">
        <v>512023</v>
      </c>
      <c r="CT95" s="244">
        <v>114706</v>
      </c>
      <c r="CU95" s="244">
        <v>220651</v>
      </c>
      <c r="CV95" s="244">
        <v>67672</v>
      </c>
      <c r="CW95" s="244">
        <v>665607</v>
      </c>
      <c r="CX95" s="244">
        <v>170647</v>
      </c>
      <c r="CY95" s="244">
        <v>0</v>
      </c>
      <c r="CZ95" s="244">
        <v>227775</v>
      </c>
      <c r="DA95" s="245">
        <v>10545276</v>
      </c>
      <c r="DB95" s="243">
        <v>0</v>
      </c>
      <c r="DC95" s="244">
        <v>32450351</v>
      </c>
      <c r="DD95" s="244">
        <v>0</v>
      </c>
      <c r="DE95" s="244">
        <v>0</v>
      </c>
      <c r="DF95" s="244">
        <v>0</v>
      </c>
      <c r="DG95" s="244">
        <v>0</v>
      </c>
      <c r="DH95" s="245">
        <v>32450351</v>
      </c>
      <c r="DI95" s="245">
        <v>42995627</v>
      </c>
      <c r="DJ95" s="245">
        <v>194438</v>
      </c>
      <c r="DK95" s="245">
        <v>32644789</v>
      </c>
      <c r="DL95" s="245">
        <v>43190065</v>
      </c>
      <c r="DM95" s="245">
        <v>-329440</v>
      </c>
      <c r="DN95" s="244">
        <v>32315349</v>
      </c>
      <c r="DO95" s="245">
        <v>42860625</v>
      </c>
      <c r="DQ95" s="359">
        <v>7.6621700000000003E-3</v>
      </c>
      <c r="DR95" s="359">
        <v>0.99233782999999998</v>
      </c>
      <c r="DS95" s="359">
        <v>1.2640768928698424E-2</v>
      </c>
      <c r="DT95" s="359">
        <v>0</v>
      </c>
    </row>
    <row r="96" spans="1:124" ht="15" customHeight="1" x14ac:dyDescent="0.15">
      <c r="A96" s="246" t="s">
        <v>418</v>
      </c>
      <c r="B96" s="247" t="s">
        <v>602</v>
      </c>
      <c r="C96" s="243">
        <v>280456</v>
      </c>
      <c r="D96" s="244">
        <v>1365152</v>
      </c>
      <c r="E96" s="244">
        <v>136608</v>
      </c>
      <c r="F96" s="244">
        <v>111892</v>
      </c>
      <c r="G96" s="244">
        <v>27163</v>
      </c>
      <c r="H96" s="244">
        <v>0</v>
      </c>
      <c r="I96" s="244">
        <v>155792</v>
      </c>
      <c r="J96" s="244">
        <v>240587</v>
      </c>
      <c r="K96" s="244">
        <v>108285</v>
      </c>
      <c r="L96" s="244">
        <v>34060</v>
      </c>
      <c r="M96" s="244">
        <v>105839</v>
      </c>
      <c r="N96" s="244">
        <v>293620</v>
      </c>
      <c r="O96" s="244">
        <v>64347</v>
      </c>
      <c r="P96" s="244">
        <v>14502</v>
      </c>
      <c r="Q96" s="244">
        <v>14689</v>
      </c>
      <c r="R96" s="244">
        <v>67279</v>
      </c>
      <c r="S96" s="244">
        <v>336355</v>
      </c>
      <c r="T96" s="244">
        <v>40833</v>
      </c>
      <c r="U96" s="244">
        <v>57042</v>
      </c>
      <c r="V96" s="244">
        <v>44155</v>
      </c>
      <c r="W96" s="244">
        <v>119924</v>
      </c>
      <c r="X96" s="244">
        <v>9385</v>
      </c>
      <c r="Y96" s="244">
        <v>45572</v>
      </c>
      <c r="Z96" s="244">
        <v>547</v>
      </c>
      <c r="AA96" s="244">
        <v>3304</v>
      </c>
      <c r="AB96" s="244">
        <v>47696</v>
      </c>
      <c r="AC96" s="244">
        <v>12584</v>
      </c>
      <c r="AD96" s="244">
        <v>236343</v>
      </c>
      <c r="AE96" s="244">
        <v>194672</v>
      </c>
      <c r="AF96" s="244">
        <v>34100</v>
      </c>
      <c r="AG96" s="244">
        <v>11646</v>
      </c>
      <c r="AH96" s="244">
        <v>20223</v>
      </c>
      <c r="AI96" s="244">
        <v>367361</v>
      </c>
      <c r="AJ96" s="244">
        <v>100153</v>
      </c>
      <c r="AK96" s="244">
        <v>0</v>
      </c>
      <c r="AL96" s="244">
        <v>0</v>
      </c>
      <c r="AM96" s="244">
        <v>30294</v>
      </c>
      <c r="AN96" s="244">
        <v>133121</v>
      </c>
      <c r="AO96" s="244">
        <v>3927</v>
      </c>
      <c r="AP96" s="244">
        <v>0</v>
      </c>
      <c r="AQ96" s="244">
        <v>38575</v>
      </c>
      <c r="AR96" s="244">
        <v>91044</v>
      </c>
      <c r="AS96" s="244">
        <v>310014</v>
      </c>
      <c r="AT96" s="244">
        <v>835561</v>
      </c>
      <c r="AU96" s="244">
        <v>1258842</v>
      </c>
      <c r="AV96" s="244">
        <v>290483</v>
      </c>
      <c r="AW96" s="244">
        <v>597452</v>
      </c>
      <c r="AX96" s="244">
        <v>909765</v>
      </c>
      <c r="AY96" s="244">
        <v>395443</v>
      </c>
      <c r="AZ96" s="244">
        <v>15393</v>
      </c>
      <c r="BA96" s="244">
        <v>14329</v>
      </c>
      <c r="BB96" s="244">
        <v>16834</v>
      </c>
      <c r="BC96" s="244">
        <v>110781</v>
      </c>
      <c r="BD96" s="244">
        <v>14627</v>
      </c>
      <c r="BE96" s="244">
        <v>1506434</v>
      </c>
      <c r="BF96" s="244">
        <v>174962</v>
      </c>
      <c r="BG96" s="244">
        <v>13565</v>
      </c>
      <c r="BH96" s="244">
        <v>149666</v>
      </c>
      <c r="BI96" s="244">
        <v>398982</v>
      </c>
      <c r="BJ96" s="244">
        <v>6607756</v>
      </c>
      <c r="BK96" s="244">
        <v>1450690</v>
      </c>
      <c r="BL96" s="244">
        <v>42053482</v>
      </c>
      <c r="BM96" s="244">
        <v>1146963</v>
      </c>
      <c r="BN96" s="244">
        <v>79521</v>
      </c>
      <c r="BO96" s="244">
        <v>113123</v>
      </c>
      <c r="BP96" s="244">
        <v>371003</v>
      </c>
      <c r="BQ96" s="244">
        <v>2272084</v>
      </c>
      <c r="BR96" s="244">
        <v>4294915</v>
      </c>
      <c r="BS96" s="244">
        <v>2855311</v>
      </c>
      <c r="BT96" s="244">
        <v>102908</v>
      </c>
      <c r="BU96" s="244">
        <v>169671</v>
      </c>
      <c r="BV96" s="244">
        <v>0</v>
      </c>
      <c r="BW96" s="244">
        <v>46656</v>
      </c>
      <c r="BX96" s="244">
        <v>1729774</v>
      </c>
      <c r="BY96" s="244">
        <v>13309634</v>
      </c>
      <c r="BZ96" s="244">
        <v>14169</v>
      </c>
      <c r="CA96" s="244">
        <v>682871</v>
      </c>
      <c r="CB96" s="244">
        <v>96029</v>
      </c>
      <c r="CC96" s="244">
        <v>59544</v>
      </c>
      <c r="CD96" s="244">
        <v>268607</v>
      </c>
      <c r="CE96" s="244">
        <v>4600</v>
      </c>
      <c r="CF96" s="244">
        <v>1692199</v>
      </c>
      <c r="CG96" s="244">
        <v>344670</v>
      </c>
      <c r="CH96" s="244">
        <v>1622805</v>
      </c>
      <c r="CI96" s="244">
        <v>4664220</v>
      </c>
      <c r="CJ96" s="244">
        <v>572899</v>
      </c>
      <c r="CK96" s="244">
        <v>482482</v>
      </c>
      <c r="CL96" s="244">
        <v>3035907</v>
      </c>
      <c r="CM96" s="244">
        <v>977809</v>
      </c>
      <c r="CN96" s="244">
        <v>1834288</v>
      </c>
      <c r="CO96" s="244">
        <v>249774</v>
      </c>
      <c r="CP96" s="244">
        <v>249775</v>
      </c>
      <c r="CQ96" s="244">
        <v>28957</v>
      </c>
      <c r="CR96" s="244">
        <v>1029447</v>
      </c>
      <c r="CS96" s="244">
        <v>2482368</v>
      </c>
      <c r="CT96" s="244">
        <v>654645</v>
      </c>
      <c r="CU96" s="244">
        <v>228600</v>
      </c>
      <c r="CV96" s="244">
        <v>134008</v>
      </c>
      <c r="CW96" s="244">
        <v>313343</v>
      </c>
      <c r="CX96" s="244">
        <v>222659</v>
      </c>
      <c r="CY96" s="244">
        <v>0</v>
      </c>
      <c r="CZ96" s="244">
        <v>218585</v>
      </c>
      <c r="DA96" s="245">
        <v>110781011</v>
      </c>
      <c r="DB96" s="243">
        <v>258287</v>
      </c>
      <c r="DC96" s="244">
        <v>3330785</v>
      </c>
      <c r="DD96" s="244">
        <v>0</v>
      </c>
      <c r="DE96" s="244">
        <v>0</v>
      </c>
      <c r="DF96" s="244">
        <v>0</v>
      </c>
      <c r="DG96" s="244">
        <v>0</v>
      </c>
      <c r="DH96" s="245">
        <v>3589072</v>
      </c>
      <c r="DI96" s="245">
        <v>114370083</v>
      </c>
      <c r="DJ96" s="245">
        <v>9778271</v>
      </c>
      <c r="DK96" s="245">
        <v>13367343</v>
      </c>
      <c r="DL96" s="245">
        <v>124148354</v>
      </c>
      <c r="DM96" s="245">
        <v>-33092966</v>
      </c>
      <c r="DN96" s="244">
        <v>-19725623</v>
      </c>
      <c r="DO96" s="245">
        <v>91055388</v>
      </c>
      <c r="DQ96" s="359">
        <v>0.28934985000000002</v>
      </c>
      <c r="DR96" s="359">
        <v>0.71065014999999998</v>
      </c>
      <c r="DS96" s="359">
        <v>1.2974800653519827E-3</v>
      </c>
      <c r="DT96" s="359">
        <v>0</v>
      </c>
    </row>
    <row r="97" spans="1:124" ht="15" customHeight="1" x14ac:dyDescent="0.15">
      <c r="A97" s="246" t="s">
        <v>419</v>
      </c>
      <c r="B97" s="247" t="s">
        <v>603</v>
      </c>
      <c r="C97" s="243">
        <v>9164</v>
      </c>
      <c r="D97" s="244">
        <v>0</v>
      </c>
      <c r="E97" s="244">
        <v>54738</v>
      </c>
      <c r="F97" s="244">
        <v>39066</v>
      </c>
      <c r="G97" s="244">
        <v>40363</v>
      </c>
      <c r="H97" s="244">
        <v>0</v>
      </c>
      <c r="I97" s="244">
        <v>55867</v>
      </c>
      <c r="J97" s="244">
        <v>918368</v>
      </c>
      <c r="K97" s="244">
        <v>71336</v>
      </c>
      <c r="L97" s="244">
        <v>21135</v>
      </c>
      <c r="M97" s="244">
        <v>766251</v>
      </c>
      <c r="N97" s="244">
        <v>606738</v>
      </c>
      <c r="O97" s="244">
        <v>314419</v>
      </c>
      <c r="P97" s="244">
        <v>914</v>
      </c>
      <c r="Q97" s="244">
        <v>3159</v>
      </c>
      <c r="R97" s="244">
        <v>144489</v>
      </c>
      <c r="S97" s="244">
        <v>54546</v>
      </c>
      <c r="T97" s="244">
        <v>50758</v>
      </c>
      <c r="U97" s="244">
        <v>135237</v>
      </c>
      <c r="V97" s="244">
        <v>65573</v>
      </c>
      <c r="W97" s="244">
        <v>14819</v>
      </c>
      <c r="X97" s="244">
        <v>18609</v>
      </c>
      <c r="Y97" s="244">
        <v>10777</v>
      </c>
      <c r="Z97" s="244">
        <v>589</v>
      </c>
      <c r="AA97" s="244">
        <v>1994</v>
      </c>
      <c r="AB97" s="244">
        <v>1758833</v>
      </c>
      <c r="AC97" s="244">
        <v>35383</v>
      </c>
      <c r="AD97" s="244">
        <v>2167</v>
      </c>
      <c r="AE97" s="244">
        <v>239361</v>
      </c>
      <c r="AF97" s="244">
        <v>17820</v>
      </c>
      <c r="AG97" s="244">
        <v>20352</v>
      </c>
      <c r="AH97" s="244">
        <v>27113</v>
      </c>
      <c r="AI97" s="244">
        <v>42971</v>
      </c>
      <c r="AJ97" s="244">
        <v>12472</v>
      </c>
      <c r="AK97" s="244">
        <v>0</v>
      </c>
      <c r="AL97" s="244">
        <v>0</v>
      </c>
      <c r="AM97" s="244">
        <v>21209</v>
      </c>
      <c r="AN97" s="244">
        <v>19880</v>
      </c>
      <c r="AO97" s="244">
        <v>1704</v>
      </c>
      <c r="AP97" s="244">
        <v>0</v>
      </c>
      <c r="AQ97" s="244">
        <v>14245</v>
      </c>
      <c r="AR97" s="244">
        <v>96658</v>
      </c>
      <c r="AS97" s="244">
        <v>90255</v>
      </c>
      <c r="AT97" s="244">
        <v>342885</v>
      </c>
      <c r="AU97" s="244">
        <v>452563</v>
      </c>
      <c r="AV97" s="244">
        <v>463996</v>
      </c>
      <c r="AW97" s="244">
        <v>398350</v>
      </c>
      <c r="AX97" s="244">
        <v>458982</v>
      </c>
      <c r="AY97" s="244">
        <v>149733</v>
      </c>
      <c r="AZ97" s="244">
        <v>49308</v>
      </c>
      <c r="BA97" s="244">
        <v>16495</v>
      </c>
      <c r="BB97" s="244">
        <v>12819</v>
      </c>
      <c r="BC97" s="244">
        <v>348859</v>
      </c>
      <c r="BD97" s="244">
        <v>57928</v>
      </c>
      <c r="BE97" s="244">
        <v>3508551</v>
      </c>
      <c r="BF97" s="244">
        <v>25812</v>
      </c>
      <c r="BG97" s="244">
        <v>3776</v>
      </c>
      <c r="BH97" s="244">
        <v>296545</v>
      </c>
      <c r="BI97" s="244">
        <v>712</v>
      </c>
      <c r="BJ97" s="244">
        <v>837129</v>
      </c>
      <c r="BK97" s="244">
        <v>56358</v>
      </c>
      <c r="BL97" s="244">
        <v>763256</v>
      </c>
      <c r="BM97" s="244">
        <v>422688</v>
      </c>
      <c r="BN97" s="244">
        <v>81925</v>
      </c>
      <c r="BO97" s="244">
        <v>381109</v>
      </c>
      <c r="BP97" s="244">
        <v>60288</v>
      </c>
      <c r="BQ97" s="244">
        <v>1225515</v>
      </c>
      <c r="BR97" s="244">
        <v>7171256</v>
      </c>
      <c r="BS97" s="244">
        <v>6782046</v>
      </c>
      <c r="BT97" s="244">
        <v>897162</v>
      </c>
      <c r="BU97" s="244">
        <v>1251654</v>
      </c>
      <c r="BV97" s="244">
        <v>0</v>
      </c>
      <c r="BW97" s="244">
        <v>94716</v>
      </c>
      <c r="BX97" s="244">
        <v>619267</v>
      </c>
      <c r="BY97" s="244">
        <v>0</v>
      </c>
      <c r="BZ97" s="244">
        <v>17958</v>
      </c>
      <c r="CA97" s="244">
        <v>84064</v>
      </c>
      <c r="CB97" s="244">
        <v>29085</v>
      </c>
      <c r="CC97" s="244">
        <v>5644</v>
      </c>
      <c r="CD97" s="244">
        <v>525826</v>
      </c>
      <c r="CE97" s="244">
        <v>14396</v>
      </c>
      <c r="CF97" s="244">
        <v>3223082</v>
      </c>
      <c r="CG97" s="244">
        <v>488944</v>
      </c>
      <c r="CH97" s="244">
        <v>2486034</v>
      </c>
      <c r="CI97" s="244">
        <v>552423</v>
      </c>
      <c r="CJ97" s="244">
        <v>831110</v>
      </c>
      <c r="CK97" s="244">
        <v>196029</v>
      </c>
      <c r="CL97" s="244">
        <v>821858</v>
      </c>
      <c r="CM97" s="244">
        <v>90156</v>
      </c>
      <c r="CN97" s="244">
        <v>140785</v>
      </c>
      <c r="CO97" s="244">
        <v>213957</v>
      </c>
      <c r="CP97" s="244">
        <v>720655</v>
      </c>
      <c r="CQ97" s="244">
        <v>14486</v>
      </c>
      <c r="CR97" s="244">
        <v>336942</v>
      </c>
      <c r="CS97" s="244">
        <v>3613135</v>
      </c>
      <c r="CT97" s="244">
        <v>222538</v>
      </c>
      <c r="CU97" s="244">
        <v>1560697</v>
      </c>
      <c r="CV97" s="244">
        <v>379414</v>
      </c>
      <c r="CW97" s="244">
        <v>744345</v>
      </c>
      <c r="CX97" s="244">
        <v>460044</v>
      </c>
      <c r="CY97" s="244">
        <v>0</v>
      </c>
      <c r="CZ97" s="244">
        <v>238543</v>
      </c>
      <c r="DA97" s="245">
        <v>51043165</v>
      </c>
      <c r="DB97" s="243">
        <v>0</v>
      </c>
      <c r="DC97" s="244">
        <v>37968</v>
      </c>
      <c r="DD97" s="244">
        <v>0</v>
      </c>
      <c r="DE97" s="244">
        <v>0</v>
      </c>
      <c r="DF97" s="244">
        <v>0</v>
      </c>
      <c r="DG97" s="244">
        <v>0</v>
      </c>
      <c r="DH97" s="245">
        <v>37968</v>
      </c>
      <c r="DI97" s="245">
        <v>51081133</v>
      </c>
      <c r="DJ97" s="245">
        <v>1119300</v>
      </c>
      <c r="DK97" s="245">
        <v>1157268</v>
      </c>
      <c r="DL97" s="245">
        <v>52200433</v>
      </c>
      <c r="DM97" s="245">
        <v>-33959545</v>
      </c>
      <c r="DN97" s="244">
        <v>-32802277</v>
      </c>
      <c r="DO97" s="245">
        <v>18240888</v>
      </c>
      <c r="DQ97" s="359">
        <v>0.66481581000000001</v>
      </c>
      <c r="DR97" s="359">
        <v>0.33518418999999999</v>
      </c>
      <c r="DS97" s="359">
        <v>1.4790123986172653E-5</v>
      </c>
      <c r="DT97" s="359">
        <v>0</v>
      </c>
    </row>
    <row r="98" spans="1:124" ht="15" customHeight="1" x14ac:dyDescent="0.15">
      <c r="A98" s="246" t="s">
        <v>420</v>
      </c>
      <c r="B98" s="247" t="s">
        <v>604</v>
      </c>
      <c r="C98" s="243">
        <v>3169368</v>
      </c>
      <c r="D98" s="244">
        <v>701677</v>
      </c>
      <c r="E98" s="244">
        <v>519837</v>
      </c>
      <c r="F98" s="244">
        <v>756854</v>
      </c>
      <c r="G98" s="244">
        <v>55553</v>
      </c>
      <c r="H98" s="244">
        <v>0</v>
      </c>
      <c r="I98" s="244">
        <v>237181</v>
      </c>
      <c r="J98" s="244">
        <v>270584</v>
      </c>
      <c r="K98" s="244">
        <v>257285</v>
      </c>
      <c r="L98" s="244">
        <v>100963</v>
      </c>
      <c r="M98" s="244">
        <v>245947</v>
      </c>
      <c r="N98" s="244">
        <v>359926</v>
      </c>
      <c r="O98" s="244">
        <v>79185</v>
      </c>
      <c r="P98" s="244">
        <v>13853</v>
      </c>
      <c r="Q98" s="244">
        <v>33414</v>
      </c>
      <c r="R98" s="244">
        <v>108393</v>
      </c>
      <c r="S98" s="244">
        <v>569515</v>
      </c>
      <c r="T98" s="244">
        <v>19404</v>
      </c>
      <c r="U98" s="244">
        <v>216027</v>
      </c>
      <c r="V98" s="244">
        <v>36602</v>
      </c>
      <c r="W98" s="244">
        <v>42681</v>
      </c>
      <c r="X98" s="244">
        <v>70084</v>
      </c>
      <c r="Y98" s="244">
        <v>59684</v>
      </c>
      <c r="Z98" s="244">
        <v>6767</v>
      </c>
      <c r="AA98" s="244">
        <v>9167</v>
      </c>
      <c r="AB98" s="244">
        <v>220861</v>
      </c>
      <c r="AC98" s="244">
        <v>15601</v>
      </c>
      <c r="AD98" s="244">
        <v>104147</v>
      </c>
      <c r="AE98" s="244">
        <v>364545</v>
      </c>
      <c r="AF98" s="244">
        <v>58535</v>
      </c>
      <c r="AG98" s="244">
        <v>17593</v>
      </c>
      <c r="AH98" s="244">
        <v>47316</v>
      </c>
      <c r="AI98" s="244">
        <v>915839</v>
      </c>
      <c r="AJ98" s="244">
        <v>153587</v>
      </c>
      <c r="AK98" s="244">
        <v>0</v>
      </c>
      <c r="AL98" s="244">
        <v>0</v>
      </c>
      <c r="AM98" s="244">
        <v>210619</v>
      </c>
      <c r="AN98" s="244">
        <v>234332</v>
      </c>
      <c r="AO98" s="244">
        <v>12826</v>
      </c>
      <c r="AP98" s="244">
        <v>0</v>
      </c>
      <c r="AQ98" s="244">
        <v>88519</v>
      </c>
      <c r="AR98" s="244">
        <v>368427</v>
      </c>
      <c r="AS98" s="244">
        <v>402921</v>
      </c>
      <c r="AT98" s="244">
        <v>663038</v>
      </c>
      <c r="AU98" s="244">
        <v>1034906</v>
      </c>
      <c r="AV98" s="244">
        <v>390562</v>
      </c>
      <c r="AW98" s="244">
        <v>450821</v>
      </c>
      <c r="AX98" s="244">
        <v>1505225</v>
      </c>
      <c r="AY98" s="244">
        <v>180412</v>
      </c>
      <c r="AZ98" s="244">
        <v>13193</v>
      </c>
      <c r="BA98" s="244">
        <v>24741</v>
      </c>
      <c r="BB98" s="244">
        <v>26890</v>
      </c>
      <c r="BC98" s="244">
        <v>204348</v>
      </c>
      <c r="BD98" s="244">
        <v>45871</v>
      </c>
      <c r="BE98" s="244">
        <v>1432882</v>
      </c>
      <c r="BF98" s="244">
        <v>20910</v>
      </c>
      <c r="BG98" s="244">
        <v>3643</v>
      </c>
      <c r="BH98" s="244">
        <v>56002</v>
      </c>
      <c r="BI98" s="244">
        <v>12733</v>
      </c>
      <c r="BJ98" s="244">
        <v>973621</v>
      </c>
      <c r="BK98" s="244">
        <v>1081984</v>
      </c>
      <c r="BL98" s="244">
        <v>6025050</v>
      </c>
      <c r="BM98" s="244">
        <v>9817858</v>
      </c>
      <c r="BN98" s="244">
        <v>88274</v>
      </c>
      <c r="BO98" s="244">
        <v>1157080</v>
      </c>
      <c r="BP98" s="244">
        <v>1237205</v>
      </c>
      <c r="BQ98" s="244">
        <v>116042</v>
      </c>
      <c r="BR98" s="244">
        <v>301853</v>
      </c>
      <c r="BS98" s="244">
        <v>628296</v>
      </c>
      <c r="BT98" s="244">
        <v>176413</v>
      </c>
      <c r="BU98" s="244">
        <v>135010</v>
      </c>
      <c r="BV98" s="244">
        <v>0</v>
      </c>
      <c r="BW98" s="244">
        <v>41235</v>
      </c>
      <c r="BX98" s="244">
        <v>5951262</v>
      </c>
      <c r="BY98" s="244">
        <v>20339724</v>
      </c>
      <c r="BZ98" s="244">
        <v>7511</v>
      </c>
      <c r="CA98" s="244">
        <v>61882</v>
      </c>
      <c r="CB98" s="244">
        <v>93914</v>
      </c>
      <c r="CC98" s="244">
        <v>78171</v>
      </c>
      <c r="CD98" s="244">
        <v>467513</v>
      </c>
      <c r="CE98" s="244">
        <v>9558</v>
      </c>
      <c r="CF98" s="244">
        <v>458055</v>
      </c>
      <c r="CG98" s="244">
        <v>241071</v>
      </c>
      <c r="CH98" s="244">
        <v>1145938</v>
      </c>
      <c r="CI98" s="244">
        <v>4936334</v>
      </c>
      <c r="CJ98" s="244">
        <v>620260</v>
      </c>
      <c r="CK98" s="244">
        <v>1517380</v>
      </c>
      <c r="CL98" s="244">
        <v>1070316</v>
      </c>
      <c r="CM98" s="244">
        <v>466773</v>
      </c>
      <c r="CN98" s="244">
        <v>200159</v>
      </c>
      <c r="CO98" s="244">
        <v>337970</v>
      </c>
      <c r="CP98" s="244">
        <v>10032705</v>
      </c>
      <c r="CQ98" s="244">
        <v>31335</v>
      </c>
      <c r="CR98" s="244">
        <v>917793</v>
      </c>
      <c r="CS98" s="244">
        <v>897686</v>
      </c>
      <c r="CT98" s="244">
        <v>147980</v>
      </c>
      <c r="CU98" s="244">
        <v>608143</v>
      </c>
      <c r="CV98" s="244">
        <v>329710</v>
      </c>
      <c r="CW98" s="244">
        <v>423855</v>
      </c>
      <c r="CX98" s="244">
        <v>91307</v>
      </c>
      <c r="CY98" s="244">
        <v>0</v>
      </c>
      <c r="CZ98" s="244">
        <v>149526</v>
      </c>
      <c r="DA98" s="245">
        <v>90635548</v>
      </c>
      <c r="DB98" s="243">
        <v>44556</v>
      </c>
      <c r="DC98" s="244">
        <v>42521003</v>
      </c>
      <c r="DD98" s="244">
        <v>0</v>
      </c>
      <c r="DE98" s="244">
        <v>0</v>
      </c>
      <c r="DF98" s="244">
        <v>0</v>
      </c>
      <c r="DG98" s="244">
        <v>0</v>
      </c>
      <c r="DH98" s="245">
        <v>42565559</v>
      </c>
      <c r="DI98" s="245">
        <v>133201107</v>
      </c>
      <c r="DJ98" s="245">
        <v>9767</v>
      </c>
      <c r="DK98" s="245">
        <v>42575326</v>
      </c>
      <c r="DL98" s="245">
        <v>133210874</v>
      </c>
      <c r="DM98" s="245">
        <v>-774</v>
      </c>
      <c r="DN98" s="244">
        <v>42574552</v>
      </c>
      <c r="DO98" s="245">
        <v>133210100</v>
      </c>
      <c r="DQ98" s="359">
        <v>5.8100000000000003E-6</v>
      </c>
      <c r="DR98" s="359">
        <v>0.99999419000000001</v>
      </c>
      <c r="DS98" s="359">
        <v>1.656370908097396E-2</v>
      </c>
      <c r="DT98" s="359">
        <v>0</v>
      </c>
    </row>
    <row r="99" spans="1:124" ht="15" customHeight="1" x14ac:dyDescent="0.15">
      <c r="A99" s="246" t="s">
        <v>421</v>
      </c>
      <c r="B99" s="247" t="s">
        <v>605</v>
      </c>
      <c r="C99" s="243">
        <v>43646</v>
      </c>
      <c r="D99" s="244">
        <v>162110</v>
      </c>
      <c r="E99" s="244">
        <v>305502</v>
      </c>
      <c r="F99" s="244">
        <v>12361</v>
      </c>
      <c r="G99" s="244">
        <v>349183</v>
      </c>
      <c r="H99" s="244">
        <v>0</v>
      </c>
      <c r="I99" s="244">
        <v>357654</v>
      </c>
      <c r="J99" s="244">
        <v>1513799</v>
      </c>
      <c r="K99" s="244">
        <v>470791</v>
      </c>
      <c r="L99" s="244">
        <v>44786</v>
      </c>
      <c r="M99" s="244">
        <v>1316203</v>
      </c>
      <c r="N99" s="244">
        <v>1202599</v>
      </c>
      <c r="O99" s="244">
        <v>235975</v>
      </c>
      <c r="P99" s="244">
        <v>33491</v>
      </c>
      <c r="Q99" s="244">
        <v>41990</v>
      </c>
      <c r="R99" s="244">
        <v>795038</v>
      </c>
      <c r="S99" s="244">
        <v>375660</v>
      </c>
      <c r="T99" s="244">
        <v>186236</v>
      </c>
      <c r="U99" s="244">
        <v>294896</v>
      </c>
      <c r="V99" s="244">
        <v>159755</v>
      </c>
      <c r="W99" s="244">
        <v>385971</v>
      </c>
      <c r="X99" s="244">
        <v>57880</v>
      </c>
      <c r="Y99" s="244">
        <v>117095</v>
      </c>
      <c r="Z99" s="244">
        <v>3224</v>
      </c>
      <c r="AA99" s="244">
        <v>20024</v>
      </c>
      <c r="AB99" s="244">
        <v>717211</v>
      </c>
      <c r="AC99" s="244">
        <v>57270</v>
      </c>
      <c r="AD99" s="244">
        <v>80837</v>
      </c>
      <c r="AE99" s="244">
        <v>1051530</v>
      </c>
      <c r="AF99" s="244">
        <v>100331</v>
      </c>
      <c r="AG99" s="244">
        <v>48158</v>
      </c>
      <c r="AH99" s="244">
        <v>468370</v>
      </c>
      <c r="AI99" s="244">
        <v>2577153</v>
      </c>
      <c r="AJ99" s="244">
        <v>372261</v>
      </c>
      <c r="AK99" s="244">
        <v>0</v>
      </c>
      <c r="AL99" s="244">
        <v>0</v>
      </c>
      <c r="AM99" s="244">
        <v>67628</v>
      </c>
      <c r="AN99" s="244">
        <v>342262</v>
      </c>
      <c r="AO99" s="244">
        <v>10103</v>
      </c>
      <c r="AP99" s="244">
        <v>0</v>
      </c>
      <c r="AQ99" s="244">
        <v>163006</v>
      </c>
      <c r="AR99" s="244">
        <v>598912</v>
      </c>
      <c r="AS99" s="244">
        <v>1461414</v>
      </c>
      <c r="AT99" s="244">
        <v>2494936</v>
      </c>
      <c r="AU99" s="244">
        <v>3176430</v>
      </c>
      <c r="AV99" s="244">
        <v>1603399</v>
      </c>
      <c r="AW99" s="244">
        <v>1264699</v>
      </c>
      <c r="AX99" s="244">
        <v>3656287</v>
      </c>
      <c r="AY99" s="244">
        <v>804316</v>
      </c>
      <c r="AZ99" s="244">
        <v>81256</v>
      </c>
      <c r="BA99" s="244">
        <v>63768</v>
      </c>
      <c r="BB99" s="244">
        <v>138154</v>
      </c>
      <c r="BC99" s="244">
        <v>1196859</v>
      </c>
      <c r="BD99" s="244">
        <v>270527</v>
      </c>
      <c r="BE99" s="244">
        <v>6029792</v>
      </c>
      <c r="BF99" s="244">
        <v>158687</v>
      </c>
      <c r="BG99" s="244">
        <v>23742</v>
      </c>
      <c r="BH99" s="244">
        <v>528007</v>
      </c>
      <c r="BI99" s="244">
        <v>119784</v>
      </c>
      <c r="BJ99" s="244">
        <v>19781430</v>
      </c>
      <c r="BK99" s="244">
        <v>2382258</v>
      </c>
      <c r="BL99" s="244">
        <v>71171227</v>
      </c>
      <c r="BM99" s="244">
        <v>14022232</v>
      </c>
      <c r="BN99" s="244">
        <v>230027</v>
      </c>
      <c r="BO99" s="244">
        <v>4776898</v>
      </c>
      <c r="BP99" s="244">
        <v>2242956</v>
      </c>
      <c r="BQ99" s="244">
        <v>15679642</v>
      </c>
      <c r="BR99" s="244">
        <v>34436858</v>
      </c>
      <c r="BS99" s="244">
        <v>20324310</v>
      </c>
      <c r="BT99" s="244">
        <v>5023503</v>
      </c>
      <c r="BU99" s="244">
        <v>3610988</v>
      </c>
      <c r="BV99" s="244">
        <v>787330</v>
      </c>
      <c r="BW99" s="244">
        <v>474303</v>
      </c>
      <c r="BX99" s="244">
        <v>2366422</v>
      </c>
      <c r="BY99" s="244">
        <v>66244</v>
      </c>
      <c r="BZ99" s="244">
        <v>55754</v>
      </c>
      <c r="CA99" s="244">
        <v>115715</v>
      </c>
      <c r="CB99" s="244">
        <v>266553</v>
      </c>
      <c r="CC99" s="244">
        <v>1208788</v>
      </c>
      <c r="CD99" s="244">
        <v>7336163</v>
      </c>
      <c r="CE99" s="244">
        <v>123714</v>
      </c>
      <c r="CF99" s="244">
        <v>13285330</v>
      </c>
      <c r="CG99" s="244">
        <v>2138636</v>
      </c>
      <c r="CH99" s="244">
        <v>14639880</v>
      </c>
      <c r="CI99" s="244">
        <v>20325292</v>
      </c>
      <c r="CJ99" s="244">
        <v>9927462</v>
      </c>
      <c r="CK99" s="244">
        <v>11395745</v>
      </c>
      <c r="CL99" s="244">
        <v>15720076</v>
      </c>
      <c r="CM99" s="244">
        <v>4731502</v>
      </c>
      <c r="CN99" s="244">
        <v>2420638</v>
      </c>
      <c r="CO99" s="244">
        <v>2535275</v>
      </c>
      <c r="CP99" s="244">
        <v>5842342</v>
      </c>
      <c r="CQ99" s="244">
        <v>1074452</v>
      </c>
      <c r="CR99" s="244">
        <v>4375736</v>
      </c>
      <c r="CS99" s="244">
        <v>31415854</v>
      </c>
      <c r="CT99" s="244">
        <v>935449</v>
      </c>
      <c r="CU99" s="244">
        <v>2216144</v>
      </c>
      <c r="CV99" s="244">
        <v>1268756</v>
      </c>
      <c r="CW99" s="244">
        <v>1850352</v>
      </c>
      <c r="CX99" s="244">
        <v>1170227</v>
      </c>
      <c r="CY99" s="244">
        <v>0</v>
      </c>
      <c r="CZ99" s="244">
        <v>1280962</v>
      </c>
      <c r="DA99" s="245">
        <v>393246383</v>
      </c>
      <c r="DB99" s="243">
        <v>391756</v>
      </c>
      <c r="DC99" s="244">
        <v>6359754</v>
      </c>
      <c r="DD99" s="244">
        <v>0</v>
      </c>
      <c r="DE99" s="244">
        <v>2120571</v>
      </c>
      <c r="DF99" s="244">
        <v>12152960</v>
      </c>
      <c r="DG99" s="244">
        <v>0</v>
      </c>
      <c r="DH99" s="245">
        <v>21025041</v>
      </c>
      <c r="DI99" s="245">
        <v>414271424</v>
      </c>
      <c r="DJ99" s="245">
        <v>4092930</v>
      </c>
      <c r="DK99" s="245">
        <v>25117971</v>
      </c>
      <c r="DL99" s="245">
        <v>418364354</v>
      </c>
      <c r="DM99" s="245">
        <v>-177741849</v>
      </c>
      <c r="DN99" s="244">
        <v>-152623878</v>
      </c>
      <c r="DO99" s="245">
        <v>240622505</v>
      </c>
      <c r="DQ99" s="359">
        <v>0.42904684999999998</v>
      </c>
      <c r="DR99" s="359">
        <v>0.57095315000000002</v>
      </c>
      <c r="DS99" s="359">
        <v>2.4773901754518929E-3</v>
      </c>
      <c r="DT99" s="359">
        <v>0</v>
      </c>
    </row>
    <row r="100" spans="1:124" ht="15" customHeight="1" x14ac:dyDescent="0.15">
      <c r="A100" s="246" t="s">
        <v>422</v>
      </c>
      <c r="B100" s="247" t="s">
        <v>666</v>
      </c>
      <c r="C100" s="243">
        <v>0</v>
      </c>
      <c r="D100" s="244">
        <v>0</v>
      </c>
      <c r="E100" s="244">
        <v>0</v>
      </c>
      <c r="F100" s="244">
        <v>0</v>
      </c>
      <c r="G100" s="244">
        <v>0</v>
      </c>
      <c r="H100" s="244">
        <v>0</v>
      </c>
      <c r="I100" s="244">
        <v>0</v>
      </c>
      <c r="J100" s="244">
        <v>0</v>
      </c>
      <c r="K100" s="244">
        <v>0</v>
      </c>
      <c r="L100" s="244">
        <v>0</v>
      </c>
      <c r="M100" s="244">
        <v>0</v>
      </c>
      <c r="N100" s="244">
        <v>0</v>
      </c>
      <c r="O100" s="244">
        <v>0</v>
      </c>
      <c r="P100" s="244">
        <v>0</v>
      </c>
      <c r="Q100" s="244">
        <v>0</v>
      </c>
      <c r="R100" s="244">
        <v>0</v>
      </c>
      <c r="S100" s="244">
        <v>0</v>
      </c>
      <c r="T100" s="244">
        <v>0</v>
      </c>
      <c r="U100" s="244">
        <v>0</v>
      </c>
      <c r="V100" s="244">
        <v>0</v>
      </c>
      <c r="W100" s="244">
        <v>0</v>
      </c>
      <c r="X100" s="244">
        <v>0</v>
      </c>
      <c r="Y100" s="244">
        <v>0</v>
      </c>
      <c r="Z100" s="244">
        <v>0</v>
      </c>
      <c r="AA100" s="244">
        <v>0</v>
      </c>
      <c r="AB100" s="244">
        <v>0</v>
      </c>
      <c r="AC100" s="244">
        <v>0</v>
      </c>
      <c r="AD100" s="244">
        <v>0</v>
      </c>
      <c r="AE100" s="244">
        <v>0</v>
      </c>
      <c r="AF100" s="244">
        <v>0</v>
      </c>
      <c r="AG100" s="244">
        <v>0</v>
      </c>
      <c r="AH100" s="244">
        <v>0</v>
      </c>
      <c r="AI100" s="244">
        <v>0</v>
      </c>
      <c r="AJ100" s="244">
        <v>0</v>
      </c>
      <c r="AK100" s="244">
        <v>0</v>
      </c>
      <c r="AL100" s="244">
        <v>0</v>
      </c>
      <c r="AM100" s="244">
        <v>0</v>
      </c>
      <c r="AN100" s="244">
        <v>0</v>
      </c>
      <c r="AO100" s="244">
        <v>0</v>
      </c>
      <c r="AP100" s="244">
        <v>0</v>
      </c>
      <c r="AQ100" s="244">
        <v>0</v>
      </c>
      <c r="AR100" s="244">
        <v>0</v>
      </c>
      <c r="AS100" s="244">
        <v>0</v>
      </c>
      <c r="AT100" s="244">
        <v>0</v>
      </c>
      <c r="AU100" s="244">
        <v>0</v>
      </c>
      <c r="AV100" s="244">
        <v>0</v>
      </c>
      <c r="AW100" s="244">
        <v>0</v>
      </c>
      <c r="AX100" s="244">
        <v>0</v>
      </c>
      <c r="AY100" s="244">
        <v>0</v>
      </c>
      <c r="AZ100" s="244">
        <v>0</v>
      </c>
      <c r="BA100" s="244">
        <v>0</v>
      </c>
      <c r="BB100" s="244">
        <v>0</v>
      </c>
      <c r="BC100" s="244">
        <v>0</v>
      </c>
      <c r="BD100" s="244">
        <v>0</v>
      </c>
      <c r="BE100" s="244">
        <v>0</v>
      </c>
      <c r="BF100" s="244">
        <v>0</v>
      </c>
      <c r="BG100" s="244">
        <v>0</v>
      </c>
      <c r="BH100" s="244">
        <v>0</v>
      </c>
      <c r="BI100" s="244">
        <v>0</v>
      </c>
      <c r="BJ100" s="244">
        <v>0</v>
      </c>
      <c r="BK100" s="244">
        <v>0</v>
      </c>
      <c r="BL100" s="244">
        <v>0</v>
      </c>
      <c r="BM100" s="244">
        <v>0</v>
      </c>
      <c r="BN100" s="244">
        <v>0</v>
      </c>
      <c r="BO100" s="244">
        <v>0</v>
      </c>
      <c r="BP100" s="244">
        <v>0</v>
      </c>
      <c r="BQ100" s="244">
        <v>0</v>
      </c>
      <c r="BR100" s="244">
        <v>0</v>
      </c>
      <c r="BS100" s="244">
        <v>0</v>
      </c>
      <c r="BT100" s="244">
        <v>0</v>
      </c>
      <c r="BU100" s="244">
        <v>0</v>
      </c>
      <c r="BV100" s="244">
        <v>0</v>
      </c>
      <c r="BW100" s="244">
        <v>0</v>
      </c>
      <c r="BX100" s="244">
        <v>0</v>
      </c>
      <c r="BY100" s="244">
        <v>0</v>
      </c>
      <c r="BZ100" s="244">
        <v>0</v>
      </c>
      <c r="CA100" s="244">
        <v>0</v>
      </c>
      <c r="CB100" s="244">
        <v>0</v>
      </c>
      <c r="CC100" s="244">
        <v>0</v>
      </c>
      <c r="CD100" s="244">
        <v>0</v>
      </c>
      <c r="CE100" s="244">
        <v>0</v>
      </c>
      <c r="CF100" s="244">
        <v>0</v>
      </c>
      <c r="CG100" s="244">
        <v>0</v>
      </c>
      <c r="CH100" s="244">
        <v>0</v>
      </c>
      <c r="CI100" s="244">
        <v>0</v>
      </c>
      <c r="CJ100" s="244">
        <v>0</v>
      </c>
      <c r="CK100" s="244">
        <v>0</v>
      </c>
      <c r="CL100" s="244">
        <v>0</v>
      </c>
      <c r="CM100" s="244">
        <v>0</v>
      </c>
      <c r="CN100" s="244">
        <v>0</v>
      </c>
      <c r="CO100" s="244">
        <v>0</v>
      </c>
      <c r="CP100" s="244">
        <v>0</v>
      </c>
      <c r="CQ100" s="244">
        <v>0</v>
      </c>
      <c r="CR100" s="244">
        <v>0</v>
      </c>
      <c r="CS100" s="244">
        <v>0</v>
      </c>
      <c r="CT100" s="244">
        <v>0</v>
      </c>
      <c r="CU100" s="244">
        <v>0</v>
      </c>
      <c r="CV100" s="244">
        <v>0</v>
      </c>
      <c r="CW100" s="244">
        <v>0</v>
      </c>
      <c r="CX100" s="244">
        <v>0</v>
      </c>
      <c r="CY100" s="244">
        <v>0</v>
      </c>
      <c r="CZ100" s="244">
        <v>0</v>
      </c>
      <c r="DA100" s="245">
        <v>0</v>
      </c>
      <c r="DB100" s="243">
        <v>15821931</v>
      </c>
      <c r="DC100" s="244">
        <v>43655651</v>
      </c>
      <c r="DD100" s="244">
        <v>0</v>
      </c>
      <c r="DE100" s="244">
        <v>0</v>
      </c>
      <c r="DF100" s="244">
        <v>0</v>
      </c>
      <c r="DG100" s="244">
        <v>0</v>
      </c>
      <c r="DH100" s="245">
        <v>59477582</v>
      </c>
      <c r="DI100" s="245">
        <v>59477582</v>
      </c>
      <c r="DJ100" s="245">
        <v>24922253</v>
      </c>
      <c r="DK100" s="245">
        <v>84399835</v>
      </c>
      <c r="DL100" s="245">
        <v>84399835</v>
      </c>
      <c r="DM100" s="245">
        <v>-16045295</v>
      </c>
      <c r="DN100" s="244">
        <v>68354540</v>
      </c>
      <c r="DO100" s="245">
        <v>68354540</v>
      </c>
      <c r="DQ100" s="359">
        <v>0.26977046999999998</v>
      </c>
      <c r="DR100" s="359">
        <v>0.73022953000000002</v>
      </c>
      <c r="DS100" s="359">
        <v>1.7005701932866681E-2</v>
      </c>
      <c r="DT100" s="359">
        <v>0</v>
      </c>
    </row>
    <row r="101" spans="1:124" ht="15" customHeight="1" x14ac:dyDescent="0.15">
      <c r="A101" s="246" t="s">
        <v>423</v>
      </c>
      <c r="B101" s="247" t="s">
        <v>667</v>
      </c>
      <c r="C101" s="243">
        <v>0</v>
      </c>
      <c r="D101" s="244">
        <v>0</v>
      </c>
      <c r="E101" s="244">
        <v>0</v>
      </c>
      <c r="F101" s="244">
        <v>0</v>
      </c>
      <c r="G101" s="244">
        <v>0</v>
      </c>
      <c r="H101" s="244">
        <v>0</v>
      </c>
      <c r="I101" s="244">
        <v>0</v>
      </c>
      <c r="J101" s="244">
        <v>0</v>
      </c>
      <c r="K101" s="244">
        <v>0</v>
      </c>
      <c r="L101" s="244">
        <v>0</v>
      </c>
      <c r="M101" s="244">
        <v>0</v>
      </c>
      <c r="N101" s="244">
        <v>0</v>
      </c>
      <c r="O101" s="244">
        <v>0</v>
      </c>
      <c r="P101" s="244">
        <v>0</v>
      </c>
      <c r="Q101" s="244">
        <v>0</v>
      </c>
      <c r="R101" s="244">
        <v>0</v>
      </c>
      <c r="S101" s="244">
        <v>0</v>
      </c>
      <c r="T101" s="244">
        <v>0</v>
      </c>
      <c r="U101" s="244">
        <v>0</v>
      </c>
      <c r="V101" s="244">
        <v>0</v>
      </c>
      <c r="W101" s="244">
        <v>0</v>
      </c>
      <c r="X101" s="244">
        <v>0</v>
      </c>
      <c r="Y101" s="244">
        <v>0</v>
      </c>
      <c r="Z101" s="244">
        <v>0</v>
      </c>
      <c r="AA101" s="244">
        <v>0</v>
      </c>
      <c r="AB101" s="244">
        <v>0</v>
      </c>
      <c r="AC101" s="244">
        <v>0</v>
      </c>
      <c r="AD101" s="244">
        <v>0</v>
      </c>
      <c r="AE101" s="244">
        <v>0</v>
      </c>
      <c r="AF101" s="244">
        <v>0</v>
      </c>
      <c r="AG101" s="244">
        <v>0</v>
      </c>
      <c r="AH101" s="244">
        <v>0</v>
      </c>
      <c r="AI101" s="244">
        <v>0</v>
      </c>
      <c r="AJ101" s="244">
        <v>0</v>
      </c>
      <c r="AK101" s="244">
        <v>0</v>
      </c>
      <c r="AL101" s="244">
        <v>0</v>
      </c>
      <c r="AM101" s="244">
        <v>0</v>
      </c>
      <c r="AN101" s="244">
        <v>0</v>
      </c>
      <c r="AO101" s="244">
        <v>0</v>
      </c>
      <c r="AP101" s="244">
        <v>0</v>
      </c>
      <c r="AQ101" s="244">
        <v>0</v>
      </c>
      <c r="AR101" s="244">
        <v>0</v>
      </c>
      <c r="AS101" s="244">
        <v>0</v>
      </c>
      <c r="AT101" s="244">
        <v>0</v>
      </c>
      <c r="AU101" s="244">
        <v>0</v>
      </c>
      <c r="AV101" s="244">
        <v>0</v>
      </c>
      <c r="AW101" s="244">
        <v>0</v>
      </c>
      <c r="AX101" s="244">
        <v>0</v>
      </c>
      <c r="AY101" s="244">
        <v>0</v>
      </c>
      <c r="AZ101" s="244">
        <v>0</v>
      </c>
      <c r="BA101" s="244">
        <v>0</v>
      </c>
      <c r="BB101" s="244">
        <v>0</v>
      </c>
      <c r="BC101" s="244">
        <v>0</v>
      </c>
      <c r="BD101" s="244">
        <v>0</v>
      </c>
      <c r="BE101" s="244">
        <v>0</v>
      </c>
      <c r="BF101" s="244">
        <v>0</v>
      </c>
      <c r="BG101" s="244">
        <v>0</v>
      </c>
      <c r="BH101" s="244">
        <v>0</v>
      </c>
      <c r="BI101" s="244">
        <v>0</v>
      </c>
      <c r="BJ101" s="244">
        <v>0</v>
      </c>
      <c r="BK101" s="244">
        <v>0</v>
      </c>
      <c r="BL101" s="244">
        <v>0</v>
      </c>
      <c r="BM101" s="244">
        <v>0</v>
      </c>
      <c r="BN101" s="244">
        <v>0</v>
      </c>
      <c r="BO101" s="244">
        <v>0</v>
      </c>
      <c r="BP101" s="244">
        <v>0</v>
      </c>
      <c r="BQ101" s="244">
        <v>0</v>
      </c>
      <c r="BR101" s="244">
        <v>0</v>
      </c>
      <c r="BS101" s="244">
        <v>0</v>
      </c>
      <c r="BT101" s="244">
        <v>0</v>
      </c>
      <c r="BU101" s="244">
        <v>0</v>
      </c>
      <c r="BV101" s="244">
        <v>0</v>
      </c>
      <c r="BW101" s="244">
        <v>0</v>
      </c>
      <c r="BX101" s="244">
        <v>0</v>
      </c>
      <c r="BY101" s="244">
        <v>0</v>
      </c>
      <c r="BZ101" s="244">
        <v>0</v>
      </c>
      <c r="CA101" s="244">
        <v>0</v>
      </c>
      <c r="CB101" s="244">
        <v>0</v>
      </c>
      <c r="CC101" s="244">
        <v>0</v>
      </c>
      <c r="CD101" s="244">
        <v>0</v>
      </c>
      <c r="CE101" s="244">
        <v>0</v>
      </c>
      <c r="CF101" s="244">
        <v>0</v>
      </c>
      <c r="CG101" s="244">
        <v>0</v>
      </c>
      <c r="CH101" s="244">
        <v>0</v>
      </c>
      <c r="CI101" s="244">
        <v>0</v>
      </c>
      <c r="CJ101" s="244">
        <v>627206</v>
      </c>
      <c r="CK101" s="244">
        <v>0</v>
      </c>
      <c r="CL101" s="244">
        <v>719140</v>
      </c>
      <c r="CM101" s="244">
        <v>149219</v>
      </c>
      <c r="CN101" s="244">
        <v>575207</v>
      </c>
      <c r="CO101" s="244">
        <v>0</v>
      </c>
      <c r="CP101" s="244">
        <v>0</v>
      </c>
      <c r="CQ101" s="244">
        <v>0</v>
      </c>
      <c r="CR101" s="244">
        <v>0</v>
      </c>
      <c r="CS101" s="244">
        <v>0</v>
      </c>
      <c r="CT101" s="244">
        <v>1131890</v>
      </c>
      <c r="CU101" s="244">
        <v>1019959</v>
      </c>
      <c r="CV101" s="244">
        <v>0</v>
      </c>
      <c r="CW101" s="244">
        <v>0</v>
      </c>
      <c r="CX101" s="244">
        <v>0</v>
      </c>
      <c r="CY101" s="244">
        <v>0</v>
      </c>
      <c r="CZ101" s="244">
        <v>0</v>
      </c>
      <c r="DA101" s="245">
        <v>4222621</v>
      </c>
      <c r="DB101" s="243">
        <v>64642372</v>
      </c>
      <c r="DC101" s="244">
        <v>136798083</v>
      </c>
      <c r="DD101" s="244">
        <v>0</v>
      </c>
      <c r="DE101" s="244">
        <v>0</v>
      </c>
      <c r="DF101" s="244">
        <v>0</v>
      </c>
      <c r="DG101" s="244">
        <v>0</v>
      </c>
      <c r="DH101" s="245">
        <v>201440455</v>
      </c>
      <c r="DI101" s="245">
        <v>205663076</v>
      </c>
      <c r="DJ101" s="245">
        <v>15933308</v>
      </c>
      <c r="DK101" s="245">
        <v>217373763</v>
      </c>
      <c r="DL101" s="245">
        <v>221596384</v>
      </c>
      <c r="DM101" s="245">
        <v>-79178344</v>
      </c>
      <c r="DN101" s="244">
        <v>138195419</v>
      </c>
      <c r="DO101" s="245">
        <v>142418040</v>
      </c>
      <c r="DQ101" s="359">
        <v>0.38499056999999998</v>
      </c>
      <c r="DR101" s="359">
        <v>0.61500942999999997</v>
      </c>
      <c r="DS101" s="359">
        <v>5.3288574816707159E-2</v>
      </c>
      <c r="DT101" s="359">
        <v>0</v>
      </c>
    </row>
    <row r="102" spans="1:124" ht="15" customHeight="1" x14ac:dyDescent="0.15">
      <c r="A102" s="246" t="s">
        <v>424</v>
      </c>
      <c r="B102" s="247" t="s">
        <v>607</v>
      </c>
      <c r="C102" s="243">
        <v>4</v>
      </c>
      <c r="D102" s="244">
        <v>0</v>
      </c>
      <c r="E102" s="244">
        <v>2122</v>
      </c>
      <c r="F102" s="244">
        <v>61</v>
      </c>
      <c r="G102" s="244">
        <v>1306</v>
      </c>
      <c r="H102" s="244">
        <v>0</v>
      </c>
      <c r="I102" s="244">
        <v>831</v>
      </c>
      <c r="J102" s="244">
        <v>12181</v>
      </c>
      <c r="K102" s="244">
        <v>2220</v>
      </c>
      <c r="L102" s="244">
        <v>1847</v>
      </c>
      <c r="M102" s="244">
        <v>4403</v>
      </c>
      <c r="N102" s="244">
        <v>1720</v>
      </c>
      <c r="O102" s="244">
        <v>2337</v>
      </c>
      <c r="P102" s="244">
        <v>253</v>
      </c>
      <c r="Q102" s="244">
        <v>326</v>
      </c>
      <c r="R102" s="244">
        <v>1813</v>
      </c>
      <c r="S102" s="244">
        <v>1991</v>
      </c>
      <c r="T102" s="244">
        <v>280</v>
      </c>
      <c r="U102" s="244">
        <v>2156</v>
      </c>
      <c r="V102" s="244">
        <v>667</v>
      </c>
      <c r="W102" s="244">
        <v>605</v>
      </c>
      <c r="X102" s="244">
        <v>162</v>
      </c>
      <c r="Y102" s="244">
        <v>66</v>
      </c>
      <c r="Z102" s="244">
        <v>4</v>
      </c>
      <c r="AA102" s="244">
        <v>22</v>
      </c>
      <c r="AB102" s="244">
        <v>2858</v>
      </c>
      <c r="AC102" s="244">
        <v>38</v>
      </c>
      <c r="AD102" s="244">
        <v>378</v>
      </c>
      <c r="AE102" s="244">
        <v>1941</v>
      </c>
      <c r="AF102" s="244">
        <v>231</v>
      </c>
      <c r="AG102" s="244">
        <v>281</v>
      </c>
      <c r="AH102" s="244">
        <v>18</v>
      </c>
      <c r="AI102" s="244">
        <v>418</v>
      </c>
      <c r="AJ102" s="244">
        <v>39</v>
      </c>
      <c r="AK102" s="244">
        <v>0</v>
      </c>
      <c r="AL102" s="244">
        <v>0</v>
      </c>
      <c r="AM102" s="244">
        <v>659</v>
      </c>
      <c r="AN102" s="244">
        <v>181</v>
      </c>
      <c r="AO102" s="244">
        <v>15</v>
      </c>
      <c r="AP102" s="244">
        <v>0</v>
      </c>
      <c r="AQ102" s="244">
        <v>93</v>
      </c>
      <c r="AR102" s="244">
        <v>2121</v>
      </c>
      <c r="AS102" s="244">
        <v>2486</v>
      </c>
      <c r="AT102" s="244">
        <v>4349</v>
      </c>
      <c r="AU102" s="244">
        <v>1758</v>
      </c>
      <c r="AV102" s="244">
        <v>1952</v>
      </c>
      <c r="AW102" s="244">
        <v>8161</v>
      </c>
      <c r="AX102" s="244">
        <v>13367</v>
      </c>
      <c r="AY102" s="244">
        <v>546</v>
      </c>
      <c r="AZ102" s="244">
        <v>232</v>
      </c>
      <c r="BA102" s="244">
        <v>102</v>
      </c>
      <c r="BB102" s="244">
        <v>16</v>
      </c>
      <c r="BC102" s="244">
        <v>1106</v>
      </c>
      <c r="BD102" s="244">
        <v>546</v>
      </c>
      <c r="BE102" s="244">
        <v>18829</v>
      </c>
      <c r="BF102" s="244">
        <v>1508</v>
      </c>
      <c r="BG102" s="244">
        <v>296</v>
      </c>
      <c r="BH102" s="244">
        <v>2459</v>
      </c>
      <c r="BI102" s="244">
        <v>19</v>
      </c>
      <c r="BJ102" s="244">
        <v>3708</v>
      </c>
      <c r="BK102" s="244">
        <v>2238</v>
      </c>
      <c r="BL102" s="244">
        <v>53552</v>
      </c>
      <c r="BM102" s="244">
        <v>9774</v>
      </c>
      <c r="BN102" s="244">
        <v>119</v>
      </c>
      <c r="BO102" s="244">
        <v>1830</v>
      </c>
      <c r="BP102" s="244">
        <v>3369</v>
      </c>
      <c r="BQ102" s="244">
        <v>18903</v>
      </c>
      <c r="BR102" s="244">
        <v>25869</v>
      </c>
      <c r="BS102" s="244">
        <v>16020</v>
      </c>
      <c r="BT102" s="244">
        <v>3010</v>
      </c>
      <c r="BU102" s="244">
        <v>2142</v>
      </c>
      <c r="BV102" s="244">
        <v>0</v>
      </c>
      <c r="BW102" s="244">
        <v>54004</v>
      </c>
      <c r="BX102" s="244">
        <v>17505</v>
      </c>
      <c r="BY102" s="244">
        <v>1134</v>
      </c>
      <c r="BZ102" s="244">
        <v>741</v>
      </c>
      <c r="CA102" s="244">
        <v>1869</v>
      </c>
      <c r="CB102" s="244">
        <v>287</v>
      </c>
      <c r="CC102" s="244">
        <v>285</v>
      </c>
      <c r="CD102" s="244">
        <v>2147</v>
      </c>
      <c r="CE102" s="244">
        <v>4719</v>
      </c>
      <c r="CF102" s="244">
        <v>65778</v>
      </c>
      <c r="CG102" s="244">
        <v>28226</v>
      </c>
      <c r="CH102" s="244">
        <v>15184</v>
      </c>
      <c r="CI102" s="244">
        <v>33407</v>
      </c>
      <c r="CJ102" s="244">
        <v>32975</v>
      </c>
      <c r="CK102" s="244">
        <v>9370</v>
      </c>
      <c r="CL102" s="244">
        <v>4436145</v>
      </c>
      <c r="CM102" s="244">
        <v>985026</v>
      </c>
      <c r="CN102" s="244">
        <v>963481</v>
      </c>
      <c r="CO102" s="244">
        <v>2844</v>
      </c>
      <c r="CP102" s="244">
        <v>5163</v>
      </c>
      <c r="CQ102" s="244">
        <v>15182</v>
      </c>
      <c r="CR102" s="244">
        <v>2563</v>
      </c>
      <c r="CS102" s="244">
        <v>14852</v>
      </c>
      <c r="CT102" s="244">
        <v>839404</v>
      </c>
      <c r="CU102" s="244">
        <v>410044</v>
      </c>
      <c r="CV102" s="244">
        <v>1223402</v>
      </c>
      <c r="CW102" s="244">
        <v>5517</v>
      </c>
      <c r="CX102" s="244">
        <v>26041</v>
      </c>
      <c r="CY102" s="244">
        <v>0</v>
      </c>
      <c r="CZ102" s="244">
        <v>37451</v>
      </c>
      <c r="DA102" s="245">
        <v>9479660</v>
      </c>
      <c r="DB102" s="243">
        <v>194183</v>
      </c>
      <c r="DC102" s="244">
        <v>35456324</v>
      </c>
      <c r="DD102" s="244">
        <v>0</v>
      </c>
      <c r="DE102" s="244">
        <v>0</v>
      </c>
      <c r="DF102" s="244">
        <v>0</v>
      </c>
      <c r="DG102" s="244">
        <v>0</v>
      </c>
      <c r="DH102" s="245">
        <v>35650507</v>
      </c>
      <c r="DI102" s="245">
        <v>45130167</v>
      </c>
      <c r="DJ102" s="245">
        <v>556438</v>
      </c>
      <c r="DK102" s="245">
        <v>36206945</v>
      </c>
      <c r="DL102" s="245">
        <v>45686605</v>
      </c>
      <c r="DM102" s="245">
        <v>-899935</v>
      </c>
      <c r="DN102" s="244">
        <v>35307010</v>
      </c>
      <c r="DO102" s="245">
        <v>44786670</v>
      </c>
      <c r="DQ102" s="359">
        <v>1.9940869999999999E-2</v>
      </c>
      <c r="DR102" s="359">
        <v>0.98005913</v>
      </c>
      <c r="DS102" s="359">
        <v>1.3811721135006035E-2</v>
      </c>
      <c r="DT102" s="359">
        <v>0</v>
      </c>
    </row>
    <row r="103" spans="1:124" ht="15" customHeight="1" x14ac:dyDescent="0.15">
      <c r="A103" s="246" t="s">
        <v>425</v>
      </c>
      <c r="B103" s="247" t="s">
        <v>668</v>
      </c>
      <c r="C103" s="243">
        <v>0</v>
      </c>
      <c r="D103" s="244">
        <v>0</v>
      </c>
      <c r="E103" s="244">
        <v>0</v>
      </c>
      <c r="F103" s="244">
        <v>0</v>
      </c>
      <c r="G103" s="244">
        <v>0</v>
      </c>
      <c r="H103" s="244">
        <v>0</v>
      </c>
      <c r="I103" s="244">
        <v>0</v>
      </c>
      <c r="J103" s="244">
        <v>0</v>
      </c>
      <c r="K103" s="244">
        <v>0</v>
      </c>
      <c r="L103" s="244">
        <v>0</v>
      </c>
      <c r="M103" s="244">
        <v>0</v>
      </c>
      <c r="N103" s="244">
        <v>0</v>
      </c>
      <c r="O103" s="244">
        <v>0</v>
      </c>
      <c r="P103" s="244">
        <v>0</v>
      </c>
      <c r="Q103" s="244">
        <v>0</v>
      </c>
      <c r="R103" s="244">
        <v>0</v>
      </c>
      <c r="S103" s="244">
        <v>0</v>
      </c>
      <c r="T103" s="244">
        <v>0</v>
      </c>
      <c r="U103" s="244">
        <v>0</v>
      </c>
      <c r="V103" s="244">
        <v>0</v>
      </c>
      <c r="W103" s="244">
        <v>0</v>
      </c>
      <c r="X103" s="244">
        <v>0</v>
      </c>
      <c r="Y103" s="244">
        <v>0</v>
      </c>
      <c r="Z103" s="244">
        <v>0</v>
      </c>
      <c r="AA103" s="244">
        <v>0</v>
      </c>
      <c r="AB103" s="244">
        <v>0</v>
      </c>
      <c r="AC103" s="244">
        <v>0</v>
      </c>
      <c r="AD103" s="244">
        <v>0</v>
      </c>
      <c r="AE103" s="244">
        <v>0</v>
      </c>
      <c r="AF103" s="244">
        <v>0</v>
      </c>
      <c r="AG103" s="244">
        <v>0</v>
      </c>
      <c r="AH103" s="244">
        <v>0</v>
      </c>
      <c r="AI103" s="244">
        <v>0</v>
      </c>
      <c r="AJ103" s="244">
        <v>0</v>
      </c>
      <c r="AK103" s="244">
        <v>0</v>
      </c>
      <c r="AL103" s="244">
        <v>0</v>
      </c>
      <c r="AM103" s="244">
        <v>0</v>
      </c>
      <c r="AN103" s="244">
        <v>0</v>
      </c>
      <c r="AO103" s="244">
        <v>0</v>
      </c>
      <c r="AP103" s="244">
        <v>0</v>
      </c>
      <c r="AQ103" s="244">
        <v>0</v>
      </c>
      <c r="AR103" s="244">
        <v>0</v>
      </c>
      <c r="AS103" s="244">
        <v>0</v>
      </c>
      <c r="AT103" s="244">
        <v>0</v>
      </c>
      <c r="AU103" s="244">
        <v>0</v>
      </c>
      <c r="AV103" s="244">
        <v>0</v>
      </c>
      <c r="AW103" s="244">
        <v>0</v>
      </c>
      <c r="AX103" s="244">
        <v>0</v>
      </c>
      <c r="AY103" s="244">
        <v>0</v>
      </c>
      <c r="AZ103" s="244">
        <v>0</v>
      </c>
      <c r="BA103" s="244">
        <v>0</v>
      </c>
      <c r="BB103" s="244">
        <v>0</v>
      </c>
      <c r="BC103" s="244">
        <v>0</v>
      </c>
      <c r="BD103" s="244">
        <v>0</v>
      </c>
      <c r="BE103" s="244">
        <v>0</v>
      </c>
      <c r="BF103" s="244">
        <v>0</v>
      </c>
      <c r="BG103" s="244">
        <v>0</v>
      </c>
      <c r="BH103" s="244">
        <v>0</v>
      </c>
      <c r="BI103" s="244">
        <v>0</v>
      </c>
      <c r="BJ103" s="244">
        <v>0</v>
      </c>
      <c r="BK103" s="244">
        <v>0</v>
      </c>
      <c r="BL103" s="244">
        <v>0</v>
      </c>
      <c r="BM103" s="244">
        <v>0</v>
      </c>
      <c r="BN103" s="244">
        <v>0</v>
      </c>
      <c r="BO103" s="244">
        <v>0</v>
      </c>
      <c r="BP103" s="244">
        <v>0</v>
      </c>
      <c r="BQ103" s="244">
        <v>0</v>
      </c>
      <c r="BR103" s="244">
        <v>14646</v>
      </c>
      <c r="BS103" s="244">
        <v>0</v>
      </c>
      <c r="BT103" s="244">
        <v>0</v>
      </c>
      <c r="BU103" s="244">
        <v>0</v>
      </c>
      <c r="BV103" s="244">
        <v>0</v>
      </c>
      <c r="BW103" s="244">
        <v>0</v>
      </c>
      <c r="BX103" s="244">
        <v>0</v>
      </c>
      <c r="BY103" s="244">
        <v>0</v>
      </c>
      <c r="BZ103" s="244">
        <v>0</v>
      </c>
      <c r="CA103" s="244">
        <v>0</v>
      </c>
      <c r="CB103" s="244">
        <v>0</v>
      </c>
      <c r="CC103" s="244">
        <v>0</v>
      </c>
      <c r="CD103" s="244">
        <v>0</v>
      </c>
      <c r="CE103" s="244">
        <v>0</v>
      </c>
      <c r="CF103" s="244">
        <v>19196</v>
      </c>
      <c r="CG103" s="244">
        <v>1335208</v>
      </c>
      <c r="CH103" s="244">
        <v>844276</v>
      </c>
      <c r="CI103" s="244">
        <v>0</v>
      </c>
      <c r="CJ103" s="244">
        <v>31405</v>
      </c>
      <c r="CK103" s="244">
        <v>620</v>
      </c>
      <c r="CL103" s="244">
        <v>0</v>
      </c>
      <c r="CM103" s="244">
        <v>0</v>
      </c>
      <c r="CN103" s="244">
        <v>0</v>
      </c>
      <c r="CO103" s="244">
        <v>0</v>
      </c>
      <c r="CP103" s="244">
        <v>0</v>
      </c>
      <c r="CQ103" s="244">
        <v>50185</v>
      </c>
      <c r="CR103" s="244">
        <v>0</v>
      </c>
      <c r="CS103" s="244">
        <v>0</v>
      </c>
      <c r="CT103" s="244">
        <v>200585</v>
      </c>
      <c r="CU103" s="244">
        <v>33254</v>
      </c>
      <c r="CV103" s="244">
        <v>0</v>
      </c>
      <c r="CW103" s="244">
        <v>447894</v>
      </c>
      <c r="CX103" s="244">
        <v>76332</v>
      </c>
      <c r="CY103" s="244">
        <v>0</v>
      </c>
      <c r="CZ103" s="244">
        <v>21596</v>
      </c>
      <c r="DA103" s="245">
        <v>3075197</v>
      </c>
      <c r="DB103" s="243">
        <v>6711369</v>
      </c>
      <c r="DC103" s="244">
        <v>69696128</v>
      </c>
      <c r="DD103" s="244">
        <v>0</v>
      </c>
      <c r="DE103" s="244">
        <v>0</v>
      </c>
      <c r="DF103" s="244">
        <v>0</v>
      </c>
      <c r="DG103" s="244">
        <v>0</v>
      </c>
      <c r="DH103" s="245">
        <v>76407497</v>
      </c>
      <c r="DI103" s="245">
        <v>79482694</v>
      </c>
      <c r="DJ103" s="245">
        <v>3203870</v>
      </c>
      <c r="DK103" s="245">
        <v>79611367</v>
      </c>
      <c r="DL103" s="245">
        <v>82686564</v>
      </c>
      <c r="DM103" s="245">
        <v>-15281587</v>
      </c>
      <c r="DN103" s="244">
        <v>64329780</v>
      </c>
      <c r="DO103" s="245">
        <v>67404977</v>
      </c>
      <c r="DQ103" s="359">
        <v>0.19226307000000001</v>
      </c>
      <c r="DR103" s="359">
        <v>0.80773693000000002</v>
      </c>
      <c r="DS103" s="359">
        <v>2.7149556849877778E-2</v>
      </c>
      <c r="DT103" s="359">
        <v>0</v>
      </c>
    </row>
    <row r="104" spans="1:124" ht="15" customHeight="1" x14ac:dyDescent="0.15">
      <c r="A104" s="246" t="s">
        <v>426</v>
      </c>
      <c r="B104" s="247" t="s">
        <v>609</v>
      </c>
      <c r="C104" s="243">
        <v>29</v>
      </c>
      <c r="D104" s="244">
        <v>0</v>
      </c>
      <c r="E104" s="244">
        <v>20490</v>
      </c>
      <c r="F104" s="244">
        <v>5063</v>
      </c>
      <c r="G104" s="244">
        <v>37590</v>
      </c>
      <c r="H104" s="244">
        <v>0</v>
      </c>
      <c r="I104" s="244">
        <v>3715</v>
      </c>
      <c r="J104" s="244">
        <v>9181</v>
      </c>
      <c r="K104" s="244">
        <v>2033</v>
      </c>
      <c r="L104" s="244">
        <v>141</v>
      </c>
      <c r="M104" s="244">
        <v>4722</v>
      </c>
      <c r="N104" s="244">
        <v>5386</v>
      </c>
      <c r="O104" s="244">
        <v>2997</v>
      </c>
      <c r="P104" s="244">
        <v>768</v>
      </c>
      <c r="Q104" s="244">
        <v>222</v>
      </c>
      <c r="R104" s="244">
        <v>2648</v>
      </c>
      <c r="S104" s="244">
        <v>2297</v>
      </c>
      <c r="T104" s="244">
        <v>730</v>
      </c>
      <c r="U104" s="244">
        <v>1674</v>
      </c>
      <c r="V104" s="244">
        <v>668</v>
      </c>
      <c r="W104" s="244">
        <v>1233</v>
      </c>
      <c r="X104" s="244">
        <v>503</v>
      </c>
      <c r="Y104" s="244">
        <v>148</v>
      </c>
      <c r="Z104" s="244">
        <v>24</v>
      </c>
      <c r="AA104" s="244">
        <v>136</v>
      </c>
      <c r="AB104" s="244">
        <v>3649</v>
      </c>
      <c r="AC104" s="244">
        <v>265</v>
      </c>
      <c r="AD104" s="244">
        <v>836</v>
      </c>
      <c r="AE104" s="244">
        <v>2272</v>
      </c>
      <c r="AF104" s="244">
        <v>228</v>
      </c>
      <c r="AG104" s="244">
        <v>697</v>
      </c>
      <c r="AH104" s="244">
        <v>786</v>
      </c>
      <c r="AI104" s="244">
        <v>4760</v>
      </c>
      <c r="AJ104" s="244">
        <v>681</v>
      </c>
      <c r="AK104" s="244">
        <v>0</v>
      </c>
      <c r="AL104" s="244">
        <v>0</v>
      </c>
      <c r="AM104" s="244">
        <v>1152</v>
      </c>
      <c r="AN104" s="244">
        <v>1853</v>
      </c>
      <c r="AO104" s="244">
        <v>206</v>
      </c>
      <c r="AP104" s="244">
        <v>0</v>
      </c>
      <c r="AQ104" s="244">
        <v>1219</v>
      </c>
      <c r="AR104" s="244">
        <v>2870</v>
      </c>
      <c r="AS104" s="244">
        <v>2828</v>
      </c>
      <c r="AT104" s="244">
        <v>8918</v>
      </c>
      <c r="AU104" s="244">
        <v>10222</v>
      </c>
      <c r="AV104" s="244">
        <v>6513</v>
      </c>
      <c r="AW104" s="244">
        <v>4373</v>
      </c>
      <c r="AX104" s="244">
        <v>11628</v>
      </c>
      <c r="AY104" s="244">
        <v>3771</v>
      </c>
      <c r="AZ104" s="244">
        <v>471</v>
      </c>
      <c r="BA104" s="244">
        <v>234</v>
      </c>
      <c r="BB104" s="244">
        <v>526</v>
      </c>
      <c r="BC104" s="244">
        <v>4252</v>
      </c>
      <c r="BD104" s="244">
        <v>841</v>
      </c>
      <c r="BE104" s="244">
        <v>26078</v>
      </c>
      <c r="BF104" s="244">
        <v>2358</v>
      </c>
      <c r="BG104" s="244">
        <v>201</v>
      </c>
      <c r="BH104" s="244">
        <v>5072</v>
      </c>
      <c r="BI104" s="244">
        <v>468</v>
      </c>
      <c r="BJ104" s="244">
        <v>60865</v>
      </c>
      <c r="BK104" s="244">
        <v>14790</v>
      </c>
      <c r="BL104" s="244">
        <v>295700</v>
      </c>
      <c r="BM104" s="244">
        <v>10641</v>
      </c>
      <c r="BN104" s="244">
        <v>1777</v>
      </c>
      <c r="BO104" s="244">
        <v>11121</v>
      </c>
      <c r="BP104" s="244">
        <v>0</v>
      </c>
      <c r="BQ104" s="244">
        <v>266654</v>
      </c>
      <c r="BR104" s="244">
        <v>256677</v>
      </c>
      <c r="BS104" s="244">
        <v>39847</v>
      </c>
      <c r="BT104" s="244">
        <v>70899</v>
      </c>
      <c r="BU104" s="244">
        <v>50225</v>
      </c>
      <c r="BV104" s="244">
        <v>160829</v>
      </c>
      <c r="BW104" s="244">
        <v>3427</v>
      </c>
      <c r="BX104" s="244">
        <v>52739</v>
      </c>
      <c r="BY104" s="244">
        <v>0</v>
      </c>
      <c r="BZ104" s="244">
        <v>1130</v>
      </c>
      <c r="CA104" s="244">
        <v>979</v>
      </c>
      <c r="CB104" s="244">
        <v>667</v>
      </c>
      <c r="CC104" s="244">
        <v>2161</v>
      </c>
      <c r="CD104" s="244">
        <v>14475</v>
      </c>
      <c r="CE104" s="244">
        <v>3123</v>
      </c>
      <c r="CF104" s="244">
        <v>44152</v>
      </c>
      <c r="CG104" s="244">
        <v>31906</v>
      </c>
      <c r="CH104" s="244">
        <v>244948</v>
      </c>
      <c r="CI104" s="244">
        <v>110147</v>
      </c>
      <c r="CJ104" s="244">
        <v>88224</v>
      </c>
      <c r="CK104" s="244">
        <v>237234</v>
      </c>
      <c r="CL104" s="244">
        <v>143324</v>
      </c>
      <c r="CM104" s="244">
        <v>17342</v>
      </c>
      <c r="CN104" s="244">
        <v>28185</v>
      </c>
      <c r="CO104" s="244">
        <v>108875</v>
      </c>
      <c r="CP104" s="244">
        <v>89516</v>
      </c>
      <c r="CQ104" s="244">
        <v>49651</v>
      </c>
      <c r="CR104" s="244">
        <v>55836</v>
      </c>
      <c r="CS104" s="244">
        <v>264469</v>
      </c>
      <c r="CT104" s="244">
        <v>197504</v>
      </c>
      <c r="CU104" s="244">
        <v>55218</v>
      </c>
      <c r="CV104" s="244">
        <v>88986</v>
      </c>
      <c r="CW104" s="244">
        <v>224054</v>
      </c>
      <c r="CX104" s="244">
        <v>505826</v>
      </c>
      <c r="CY104" s="244">
        <v>0</v>
      </c>
      <c r="CZ104" s="244">
        <v>19643</v>
      </c>
      <c r="DA104" s="245">
        <v>4136392</v>
      </c>
      <c r="DB104" s="243">
        <v>638345</v>
      </c>
      <c r="DC104" s="244">
        <v>49487155</v>
      </c>
      <c r="DD104" s="244">
        <v>0</v>
      </c>
      <c r="DE104" s="244">
        <v>0</v>
      </c>
      <c r="DF104" s="244">
        <v>0</v>
      </c>
      <c r="DG104" s="244">
        <v>0</v>
      </c>
      <c r="DH104" s="245">
        <v>50125500</v>
      </c>
      <c r="DI104" s="245">
        <v>54261892</v>
      </c>
      <c r="DJ104" s="245">
        <v>454518</v>
      </c>
      <c r="DK104" s="245">
        <v>50580018</v>
      </c>
      <c r="DL104" s="245">
        <v>54716410</v>
      </c>
      <c r="DM104" s="245">
        <v>-768773</v>
      </c>
      <c r="DN104" s="244">
        <v>49811245</v>
      </c>
      <c r="DO104" s="245">
        <v>53947637</v>
      </c>
      <c r="DQ104" s="359">
        <v>1.4167829999999999E-2</v>
      </c>
      <c r="DR104" s="359">
        <v>0.98583217000000001</v>
      </c>
      <c r="DS104" s="359">
        <v>1.9277316639616095E-2</v>
      </c>
      <c r="DT104" s="359">
        <v>0</v>
      </c>
    </row>
    <row r="105" spans="1:124" ht="15" customHeight="1" x14ac:dyDescent="0.15">
      <c r="A105" s="246" t="s">
        <v>427</v>
      </c>
      <c r="B105" s="247" t="s">
        <v>669</v>
      </c>
      <c r="C105" s="243">
        <v>17773</v>
      </c>
      <c r="D105" s="244">
        <v>110158</v>
      </c>
      <c r="E105" s="244">
        <v>44419</v>
      </c>
      <c r="F105" s="244">
        <v>85258</v>
      </c>
      <c r="G105" s="244">
        <v>47441</v>
      </c>
      <c r="H105" s="244">
        <v>0</v>
      </c>
      <c r="I105" s="244">
        <v>19908</v>
      </c>
      <c r="J105" s="244">
        <v>78275</v>
      </c>
      <c r="K105" s="244">
        <v>41483</v>
      </c>
      <c r="L105" s="244">
        <v>4080</v>
      </c>
      <c r="M105" s="244">
        <v>37185</v>
      </c>
      <c r="N105" s="244">
        <v>69756</v>
      </c>
      <c r="O105" s="244">
        <v>7791</v>
      </c>
      <c r="P105" s="244">
        <v>283</v>
      </c>
      <c r="Q105" s="244">
        <v>3517</v>
      </c>
      <c r="R105" s="244">
        <v>31476</v>
      </c>
      <c r="S105" s="244">
        <v>35862</v>
      </c>
      <c r="T105" s="244">
        <v>10140</v>
      </c>
      <c r="U105" s="244">
        <v>28317</v>
      </c>
      <c r="V105" s="244">
        <v>11658</v>
      </c>
      <c r="W105" s="244">
        <v>13386</v>
      </c>
      <c r="X105" s="244">
        <v>5469</v>
      </c>
      <c r="Y105" s="244">
        <v>1432</v>
      </c>
      <c r="Z105" s="244">
        <v>78</v>
      </c>
      <c r="AA105" s="244">
        <v>1650</v>
      </c>
      <c r="AB105" s="244">
        <v>19400</v>
      </c>
      <c r="AC105" s="244">
        <v>3123</v>
      </c>
      <c r="AD105" s="244">
        <v>3780</v>
      </c>
      <c r="AE105" s="244">
        <v>6178</v>
      </c>
      <c r="AF105" s="244">
        <v>1735</v>
      </c>
      <c r="AG105" s="244">
        <v>7022</v>
      </c>
      <c r="AH105" s="244">
        <v>10278</v>
      </c>
      <c r="AI105" s="244">
        <v>63409</v>
      </c>
      <c r="AJ105" s="244">
        <v>5925</v>
      </c>
      <c r="AK105" s="244">
        <v>0</v>
      </c>
      <c r="AL105" s="244">
        <v>0</v>
      </c>
      <c r="AM105" s="244">
        <v>3066</v>
      </c>
      <c r="AN105" s="244">
        <v>7911</v>
      </c>
      <c r="AO105" s="244">
        <v>525</v>
      </c>
      <c r="AP105" s="244">
        <v>0</v>
      </c>
      <c r="AQ105" s="244">
        <v>4800</v>
      </c>
      <c r="AR105" s="244">
        <v>18513</v>
      </c>
      <c r="AS105" s="244">
        <v>35592</v>
      </c>
      <c r="AT105" s="244">
        <v>71688</v>
      </c>
      <c r="AU105" s="244">
        <v>200533</v>
      </c>
      <c r="AV105" s="244">
        <v>71011</v>
      </c>
      <c r="AW105" s="244">
        <v>36052</v>
      </c>
      <c r="AX105" s="244">
        <v>106401</v>
      </c>
      <c r="AY105" s="244">
        <v>37891</v>
      </c>
      <c r="AZ105" s="244">
        <v>2640</v>
      </c>
      <c r="BA105" s="244">
        <v>1993</v>
      </c>
      <c r="BB105" s="244">
        <v>3659</v>
      </c>
      <c r="BC105" s="244">
        <v>43094</v>
      </c>
      <c r="BD105" s="244">
        <v>10014</v>
      </c>
      <c r="BE105" s="244">
        <v>83958</v>
      </c>
      <c r="BF105" s="244">
        <v>10034</v>
      </c>
      <c r="BG105" s="244">
        <v>3707</v>
      </c>
      <c r="BH105" s="244">
        <v>202189</v>
      </c>
      <c r="BI105" s="244">
        <v>1493</v>
      </c>
      <c r="BJ105" s="244">
        <v>317120</v>
      </c>
      <c r="BK105" s="244">
        <v>3135</v>
      </c>
      <c r="BL105" s="244">
        <v>1531494</v>
      </c>
      <c r="BM105" s="244">
        <v>12625</v>
      </c>
      <c r="BN105" s="244">
        <v>3063</v>
      </c>
      <c r="BO105" s="244">
        <v>43790</v>
      </c>
      <c r="BP105" s="244">
        <v>208961</v>
      </c>
      <c r="BQ105" s="244">
        <v>516139</v>
      </c>
      <c r="BR105" s="244">
        <v>1019171</v>
      </c>
      <c r="BS105" s="244">
        <v>893510</v>
      </c>
      <c r="BT105" s="244">
        <v>78554</v>
      </c>
      <c r="BU105" s="244">
        <v>49434</v>
      </c>
      <c r="BV105" s="244">
        <v>0</v>
      </c>
      <c r="BW105" s="244">
        <v>32494</v>
      </c>
      <c r="BX105" s="244">
        <v>280563</v>
      </c>
      <c r="BY105" s="244">
        <v>84219</v>
      </c>
      <c r="BZ105" s="244">
        <v>22289</v>
      </c>
      <c r="CA105" s="244">
        <v>11753</v>
      </c>
      <c r="CB105" s="244">
        <v>42102</v>
      </c>
      <c r="CC105" s="244">
        <v>20248</v>
      </c>
      <c r="CD105" s="244">
        <v>78205</v>
      </c>
      <c r="CE105" s="244">
        <v>58205</v>
      </c>
      <c r="CF105" s="244">
        <v>397423</v>
      </c>
      <c r="CG105" s="244">
        <v>64019</v>
      </c>
      <c r="CH105" s="244">
        <v>142862</v>
      </c>
      <c r="CI105" s="244">
        <v>1077169</v>
      </c>
      <c r="CJ105" s="244">
        <v>493513</v>
      </c>
      <c r="CK105" s="244">
        <v>788289</v>
      </c>
      <c r="CL105" s="244">
        <v>594425</v>
      </c>
      <c r="CM105" s="244">
        <v>393513</v>
      </c>
      <c r="CN105" s="244">
        <v>531299</v>
      </c>
      <c r="CO105" s="244">
        <v>214810</v>
      </c>
      <c r="CP105" s="244">
        <v>83432</v>
      </c>
      <c r="CQ105" s="244">
        <v>20132</v>
      </c>
      <c r="CR105" s="244">
        <v>171280</v>
      </c>
      <c r="CS105" s="244">
        <v>457115</v>
      </c>
      <c r="CT105" s="244">
        <v>170478</v>
      </c>
      <c r="CU105" s="244">
        <v>124610</v>
      </c>
      <c r="CV105" s="244">
        <v>171061</v>
      </c>
      <c r="CW105" s="244">
        <v>135874</v>
      </c>
      <c r="CX105" s="244">
        <v>132832</v>
      </c>
      <c r="CY105" s="244">
        <v>0</v>
      </c>
      <c r="CZ105" s="244">
        <v>9612</v>
      </c>
      <c r="DA105" s="245">
        <v>13265231</v>
      </c>
      <c r="DB105" s="243">
        <v>0</v>
      </c>
      <c r="DC105" s="244">
        <v>0</v>
      </c>
      <c r="DD105" s="244">
        <v>0</v>
      </c>
      <c r="DE105" s="244">
        <v>0</v>
      </c>
      <c r="DF105" s="244">
        <v>0</v>
      </c>
      <c r="DG105" s="244">
        <v>0</v>
      </c>
      <c r="DH105" s="245">
        <v>0</v>
      </c>
      <c r="DI105" s="245">
        <v>13265231</v>
      </c>
      <c r="DJ105" s="245">
        <v>0</v>
      </c>
      <c r="DK105" s="245">
        <v>0</v>
      </c>
      <c r="DL105" s="245">
        <v>13265231</v>
      </c>
      <c r="DM105" s="245">
        <v>0</v>
      </c>
      <c r="DN105" s="244">
        <v>0</v>
      </c>
      <c r="DO105" s="245">
        <v>13265231</v>
      </c>
      <c r="DQ105" s="359">
        <v>0</v>
      </c>
      <c r="DR105" s="359">
        <v>1</v>
      </c>
      <c r="DS105" s="359">
        <v>0</v>
      </c>
      <c r="DT105" s="359">
        <v>0</v>
      </c>
    </row>
    <row r="106" spans="1:124" ht="15" customHeight="1" x14ac:dyDescent="0.15">
      <c r="A106" s="246" t="s">
        <v>428</v>
      </c>
      <c r="B106" s="247" t="s">
        <v>670</v>
      </c>
      <c r="C106" s="243">
        <v>662621</v>
      </c>
      <c r="D106" s="244">
        <v>16723</v>
      </c>
      <c r="E106" s="244">
        <v>5473</v>
      </c>
      <c r="F106" s="244">
        <v>159852</v>
      </c>
      <c r="G106" s="244">
        <v>335848</v>
      </c>
      <c r="H106" s="244">
        <v>0</v>
      </c>
      <c r="I106" s="244">
        <v>285649</v>
      </c>
      <c r="J106" s="244">
        <v>334792</v>
      </c>
      <c r="K106" s="244">
        <v>642196</v>
      </c>
      <c r="L106" s="244">
        <v>1006641</v>
      </c>
      <c r="M106" s="244">
        <v>52840</v>
      </c>
      <c r="N106" s="244">
        <v>54904</v>
      </c>
      <c r="O106" s="244">
        <v>36453</v>
      </c>
      <c r="P106" s="244">
        <v>105595</v>
      </c>
      <c r="Q106" s="244">
        <v>7374</v>
      </c>
      <c r="R106" s="244">
        <v>79591</v>
      </c>
      <c r="S106" s="244">
        <v>430504</v>
      </c>
      <c r="T106" s="244">
        <v>13237</v>
      </c>
      <c r="U106" s="244">
        <v>80237</v>
      </c>
      <c r="V106" s="244">
        <v>37898</v>
      </c>
      <c r="W106" s="244">
        <v>26868</v>
      </c>
      <c r="X106" s="244">
        <v>1575</v>
      </c>
      <c r="Y106" s="244">
        <v>12880</v>
      </c>
      <c r="Z106" s="244">
        <v>332</v>
      </c>
      <c r="AA106" s="244">
        <v>3829</v>
      </c>
      <c r="AB106" s="244">
        <v>75255</v>
      </c>
      <c r="AC106" s="244">
        <v>4726</v>
      </c>
      <c r="AD106" s="244">
        <v>59164</v>
      </c>
      <c r="AE106" s="244">
        <v>68639</v>
      </c>
      <c r="AF106" s="244">
        <v>25802</v>
      </c>
      <c r="AG106" s="244">
        <v>27694</v>
      </c>
      <c r="AH106" s="244">
        <v>75898</v>
      </c>
      <c r="AI106" s="244">
        <v>696794</v>
      </c>
      <c r="AJ106" s="244">
        <v>17487</v>
      </c>
      <c r="AK106" s="244">
        <v>0</v>
      </c>
      <c r="AL106" s="244">
        <v>0</v>
      </c>
      <c r="AM106" s="244">
        <v>51005</v>
      </c>
      <c r="AN106" s="244">
        <v>372774</v>
      </c>
      <c r="AO106" s="244">
        <v>8817</v>
      </c>
      <c r="AP106" s="244">
        <v>0</v>
      </c>
      <c r="AQ106" s="244">
        <v>54434</v>
      </c>
      <c r="AR106" s="244">
        <v>80235</v>
      </c>
      <c r="AS106" s="244">
        <v>249428</v>
      </c>
      <c r="AT106" s="244">
        <v>805099</v>
      </c>
      <c r="AU106" s="244">
        <v>840933</v>
      </c>
      <c r="AV106" s="244">
        <v>203747</v>
      </c>
      <c r="AW106" s="244">
        <v>25732</v>
      </c>
      <c r="AX106" s="244">
        <v>84495</v>
      </c>
      <c r="AY106" s="244">
        <v>85929</v>
      </c>
      <c r="AZ106" s="244">
        <v>1774</v>
      </c>
      <c r="BA106" s="244">
        <v>1829</v>
      </c>
      <c r="BB106" s="244">
        <v>9931</v>
      </c>
      <c r="BC106" s="244">
        <v>52865</v>
      </c>
      <c r="BD106" s="244">
        <v>13326</v>
      </c>
      <c r="BE106" s="244">
        <v>189049</v>
      </c>
      <c r="BF106" s="244">
        <v>283255</v>
      </c>
      <c r="BG106" s="244">
        <v>25163</v>
      </c>
      <c r="BH106" s="244">
        <v>53904</v>
      </c>
      <c r="BI106" s="244">
        <v>11835</v>
      </c>
      <c r="BJ106" s="244">
        <v>5855737</v>
      </c>
      <c r="BK106" s="244">
        <v>2370082</v>
      </c>
      <c r="BL106" s="244">
        <v>5458580</v>
      </c>
      <c r="BM106" s="244">
        <v>681975</v>
      </c>
      <c r="BN106" s="244">
        <v>45045</v>
      </c>
      <c r="BO106" s="244">
        <v>415389</v>
      </c>
      <c r="BP106" s="244">
        <v>1202013</v>
      </c>
      <c r="BQ106" s="244">
        <v>1688164</v>
      </c>
      <c r="BR106" s="244">
        <v>3441087</v>
      </c>
      <c r="BS106" s="244">
        <v>1452478</v>
      </c>
      <c r="BT106" s="244">
        <v>224789</v>
      </c>
      <c r="BU106" s="244">
        <v>88046</v>
      </c>
      <c r="BV106" s="244">
        <v>42854</v>
      </c>
      <c r="BW106" s="244">
        <v>164467</v>
      </c>
      <c r="BX106" s="244">
        <v>2230571</v>
      </c>
      <c r="BY106" s="244">
        <v>0</v>
      </c>
      <c r="BZ106" s="244">
        <v>31582</v>
      </c>
      <c r="CA106" s="244">
        <v>54547</v>
      </c>
      <c r="CB106" s="244">
        <v>6488</v>
      </c>
      <c r="CC106" s="244">
        <v>32312</v>
      </c>
      <c r="CD106" s="244">
        <v>603355</v>
      </c>
      <c r="CE106" s="244">
        <v>19245</v>
      </c>
      <c r="CF106" s="244">
        <v>415133</v>
      </c>
      <c r="CG106" s="244">
        <v>297709</v>
      </c>
      <c r="CH106" s="244">
        <v>132704</v>
      </c>
      <c r="CI106" s="244">
        <v>288371</v>
      </c>
      <c r="CJ106" s="244">
        <v>3151716</v>
      </c>
      <c r="CK106" s="244">
        <v>887744</v>
      </c>
      <c r="CL106" s="244">
        <v>1129763</v>
      </c>
      <c r="CM106" s="244">
        <v>1112247</v>
      </c>
      <c r="CN106" s="244">
        <v>377740</v>
      </c>
      <c r="CO106" s="244">
        <v>193119</v>
      </c>
      <c r="CP106" s="244">
        <v>567805</v>
      </c>
      <c r="CQ106" s="244">
        <v>4510</v>
      </c>
      <c r="CR106" s="244">
        <v>287188</v>
      </c>
      <c r="CS106" s="244">
        <v>1051107</v>
      </c>
      <c r="CT106" s="244">
        <v>138861</v>
      </c>
      <c r="CU106" s="244">
        <v>230796</v>
      </c>
      <c r="CV106" s="244">
        <v>312702</v>
      </c>
      <c r="CW106" s="244">
        <v>81194</v>
      </c>
      <c r="CX106" s="244">
        <v>424543</v>
      </c>
      <c r="CY106" s="244">
        <v>6894</v>
      </c>
      <c r="CZ106" s="244">
        <v>0</v>
      </c>
      <c r="DA106" s="245">
        <v>46151582</v>
      </c>
      <c r="DB106" s="243">
        <v>0</v>
      </c>
      <c r="DC106" s="244">
        <v>90920</v>
      </c>
      <c r="DD106" s="244">
        <v>0</v>
      </c>
      <c r="DE106" s="244">
        <v>0</v>
      </c>
      <c r="DF106" s="244">
        <v>0</v>
      </c>
      <c r="DG106" s="244">
        <v>0</v>
      </c>
      <c r="DH106" s="245">
        <v>90920</v>
      </c>
      <c r="DI106" s="245">
        <v>46242502</v>
      </c>
      <c r="DJ106" s="245">
        <v>13326</v>
      </c>
      <c r="DK106" s="245">
        <v>104246</v>
      </c>
      <c r="DL106" s="245">
        <v>46255828</v>
      </c>
      <c r="DM106" s="245">
        <v>-1160069</v>
      </c>
      <c r="DN106" s="244">
        <v>-1055823</v>
      </c>
      <c r="DO106" s="245">
        <v>45095759</v>
      </c>
      <c r="DQ106" s="359">
        <v>2.508664E-2</v>
      </c>
      <c r="DR106" s="359">
        <v>0.97491335999999995</v>
      </c>
      <c r="DS106" s="359">
        <v>3.5417142668110449E-5</v>
      </c>
      <c r="DT106" s="359">
        <v>0</v>
      </c>
    </row>
    <row r="107" spans="1:124" ht="15" customHeight="1" x14ac:dyDescent="0.15">
      <c r="A107" s="248" t="s">
        <v>429</v>
      </c>
      <c r="B107" s="249" t="s">
        <v>487</v>
      </c>
      <c r="C107" s="250">
        <v>53841009</v>
      </c>
      <c r="D107" s="251">
        <v>117301792</v>
      </c>
      <c r="E107" s="251">
        <v>8218140</v>
      </c>
      <c r="F107" s="251">
        <v>12232847</v>
      </c>
      <c r="G107" s="251">
        <v>16103356</v>
      </c>
      <c r="H107" s="251">
        <v>0</v>
      </c>
      <c r="I107" s="251">
        <v>11658674</v>
      </c>
      <c r="J107" s="251">
        <v>160394212</v>
      </c>
      <c r="K107" s="251">
        <v>42937152</v>
      </c>
      <c r="L107" s="251">
        <v>40012937</v>
      </c>
      <c r="M107" s="251">
        <v>27404617</v>
      </c>
      <c r="N107" s="251">
        <v>47493812</v>
      </c>
      <c r="O107" s="251">
        <v>4711246</v>
      </c>
      <c r="P107" s="251">
        <v>5392259</v>
      </c>
      <c r="Q107" s="251">
        <v>2321996</v>
      </c>
      <c r="R107" s="251">
        <v>13537715</v>
      </c>
      <c r="S107" s="251">
        <v>34537913</v>
      </c>
      <c r="T107" s="251">
        <v>4843462</v>
      </c>
      <c r="U107" s="251">
        <v>29800458</v>
      </c>
      <c r="V107" s="251">
        <v>8414013</v>
      </c>
      <c r="W107" s="251">
        <v>6375521</v>
      </c>
      <c r="X107" s="251">
        <v>4691390</v>
      </c>
      <c r="Y107" s="251">
        <v>1899914</v>
      </c>
      <c r="Z107" s="251">
        <v>349349</v>
      </c>
      <c r="AA107" s="251">
        <v>2001315</v>
      </c>
      <c r="AB107" s="251">
        <v>16625466</v>
      </c>
      <c r="AC107" s="251">
        <v>3014171</v>
      </c>
      <c r="AD107" s="251">
        <v>8133308</v>
      </c>
      <c r="AE107" s="251">
        <v>31613998</v>
      </c>
      <c r="AF107" s="251">
        <v>2343244</v>
      </c>
      <c r="AG107" s="251">
        <v>4964669</v>
      </c>
      <c r="AH107" s="251">
        <v>4191640</v>
      </c>
      <c r="AI107" s="251">
        <v>43443765</v>
      </c>
      <c r="AJ107" s="251">
        <v>4758231</v>
      </c>
      <c r="AK107" s="251">
        <v>0</v>
      </c>
      <c r="AL107" s="251">
        <v>0</v>
      </c>
      <c r="AM107" s="251">
        <v>35138765</v>
      </c>
      <c r="AN107" s="251">
        <v>18684533</v>
      </c>
      <c r="AO107" s="251">
        <v>1969928</v>
      </c>
      <c r="AP107" s="251">
        <v>0</v>
      </c>
      <c r="AQ107" s="251">
        <v>12310930</v>
      </c>
      <c r="AR107" s="251">
        <v>27210261</v>
      </c>
      <c r="AS107" s="251">
        <v>34635179</v>
      </c>
      <c r="AT107" s="251">
        <v>56622624</v>
      </c>
      <c r="AU107" s="251">
        <v>92290598</v>
      </c>
      <c r="AV107" s="251">
        <v>45382495</v>
      </c>
      <c r="AW107" s="251">
        <v>30917598</v>
      </c>
      <c r="AX107" s="251">
        <v>102353059</v>
      </c>
      <c r="AY107" s="251">
        <v>21730160</v>
      </c>
      <c r="AZ107" s="251">
        <v>3394869</v>
      </c>
      <c r="BA107" s="251">
        <v>1883711</v>
      </c>
      <c r="BB107" s="251">
        <v>3813641</v>
      </c>
      <c r="BC107" s="251">
        <v>29946790</v>
      </c>
      <c r="BD107" s="251">
        <v>6776692</v>
      </c>
      <c r="BE107" s="251">
        <v>425755654</v>
      </c>
      <c r="BF107" s="251">
        <v>10373551</v>
      </c>
      <c r="BG107" s="251">
        <v>1087925</v>
      </c>
      <c r="BH107" s="251">
        <v>30847604</v>
      </c>
      <c r="BI107" s="251">
        <v>4729868</v>
      </c>
      <c r="BJ107" s="251">
        <v>187473817</v>
      </c>
      <c r="BK107" s="251">
        <v>69016352</v>
      </c>
      <c r="BL107" s="251">
        <v>429639057</v>
      </c>
      <c r="BM107" s="251">
        <v>69532997</v>
      </c>
      <c r="BN107" s="251">
        <v>8065892</v>
      </c>
      <c r="BO107" s="251">
        <v>23441262</v>
      </c>
      <c r="BP107" s="251">
        <v>21921930</v>
      </c>
      <c r="BQ107" s="251">
        <v>71842332</v>
      </c>
      <c r="BR107" s="251">
        <v>138273105</v>
      </c>
      <c r="BS107" s="251">
        <v>80593823</v>
      </c>
      <c r="BT107" s="251">
        <v>16358980</v>
      </c>
      <c r="BU107" s="251">
        <v>20460278</v>
      </c>
      <c r="BV107" s="251">
        <v>48417914</v>
      </c>
      <c r="BW107" s="251">
        <v>6077848</v>
      </c>
      <c r="BX107" s="251">
        <v>41896581</v>
      </c>
      <c r="BY107" s="251">
        <v>101389403</v>
      </c>
      <c r="BZ107" s="251">
        <v>2486580</v>
      </c>
      <c r="CA107" s="251">
        <v>5911619</v>
      </c>
      <c r="CB107" s="251">
        <v>2005978</v>
      </c>
      <c r="CC107" s="251">
        <v>3660539</v>
      </c>
      <c r="CD107" s="251">
        <v>15758857</v>
      </c>
      <c r="CE107" s="251">
        <v>3628934</v>
      </c>
      <c r="CF107" s="251">
        <v>65038565</v>
      </c>
      <c r="CG107" s="251">
        <v>14655498</v>
      </c>
      <c r="CH107" s="251">
        <v>50916168</v>
      </c>
      <c r="CI107" s="251">
        <v>88980974</v>
      </c>
      <c r="CJ107" s="251">
        <v>50250822</v>
      </c>
      <c r="CK107" s="251">
        <v>43937131</v>
      </c>
      <c r="CL107" s="251">
        <v>205394432</v>
      </c>
      <c r="CM107" s="251">
        <v>29646935</v>
      </c>
      <c r="CN107" s="251">
        <v>23080513</v>
      </c>
      <c r="CO107" s="251">
        <v>16987189</v>
      </c>
      <c r="CP107" s="251">
        <v>29594801</v>
      </c>
      <c r="CQ107" s="251">
        <v>12939318</v>
      </c>
      <c r="CR107" s="251">
        <v>81539982</v>
      </c>
      <c r="CS107" s="251">
        <v>65424842</v>
      </c>
      <c r="CT107" s="251">
        <v>35196179</v>
      </c>
      <c r="CU107" s="251">
        <v>84920097</v>
      </c>
      <c r="CV107" s="251">
        <v>13835671</v>
      </c>
      <c r="CW107" s="251">
        <v>19715293</v>
      </c>
      <c r="CX107" s="251">
        <v>16171946</v>
      </c>
      <c r="CY107" s="251">
        <v>13265231</v>
      </c>
      <c r="CZ107" s="251">
        <v>26523485</v>
      </c>
      <c r="DA107" s="252">
        <v>4129289176</v>
      </c>
      <c r="DB107" s="250">
        <v>129876540</v>
      </c>
      <c r="DC107" s="251">
        <v>2567118439</v>
      </c>
      <c r="DD107" s="251">
        <v>1027810432</v>
      </c>
      <c r="DE107" s="251">
        <v>903163788</v>
      </c>
      <c r="DF107" s="251">
        <v>951876497</v>
      </c>
      <c r="DG107" s="251">
        <v>13073640</v>
      </c>
      <c r="DH107" s="252">
        <v>5592919336</v>
      </c>
      <c r="DI107" s="252">
        <v>9722208512</v>
      </c>
      <c r="DJ107" s="252">
        <v>2613422520</v>
      </c>
      <c r="DK107" s="252">
        <v>8206341856</v>
      </c>
      <c r="DL107" s="252">
        <v>12335631032</v>
      </c>
      <c r="DM107" s="252">
        <v>-3499833687</v>
      </c>
      <c r="DN107" s="251">
        <v>4706508169</v>
      </c>
      <c r="DO107" s="252">
        <v>8835797345</v>
      </c>
      <c r="DP107" s="253"/>
      <c r="DQ107" s="360">
        <v>0.35998340000000001</v>
      </c>
      <c r="DR107" s="361">
        <v>0.64001660000000005</v>
      </c>
      <c r="DS107" s="360">
        <v>1</v>
      </c>
      <c r="DT107" s="361">
        <v>1</v>
      </c>
    </row>
    <row r="108" spans="1:124" ht="15" customHeight="1" x14ac:dyDescent="0.15">
      <c r="A108" s="241" t="s">
        <v>430</v>
      </c>
      <c r="B108" s="254" t="s">
        <v>619</v>
      </c>
      <c r="C108" s="255">
        <v>203218</v>
      </c>
      <c r="D108" s="256">
        <v>196930</v>
      </c>
      <c r="E108" s="256">
        <v>169765</v>
      </c>
      <c r="F108" s="256">
        <v>394409</v>
      </c>
      <c r="G108" s="256">
        <v>1303769</v>
      </c>
      <c r="H108" s="256">
        <v>0</v>
      </c>
      <c r="I108" s="256">
        <v>1043910</v>
      </c>
      <c r="J108" s="256">
        <v>1371007</v>
      </c>
      <c r="K108" s="256">
        <v>1166697</v>
      </c>
      <c r="L108" s="256">
        <v>195581</v>
      </c>
      <c r="M108" s="256">
        <v>358037</v>
      </c>
      <c r="N108" s="256">
        <v>767311</v>
      </c>
      <c r="O108" s="256">
        <v>156042</v>
      </c>
      <c r="P108" s="256">
        <v>43306</v>
      </c>
      <c r="Q108" s="256">
        <v>53618</v>
      </c>
      <c r="R108" s="256">
        <v>319187</v>
      </c>
      <c r="S108" s="256">
        <v>441549</v>
      </c>
      <c r="T108" s="256">
        <v>135926</v>
      </c>
      <c r="U108" s="256">
        <v>802685</v>
      </c>
      <c r="V108" s="256">
        <v>332590</v>
      </c>
      <c r="W108" s="256">
        <v>277194</v>
      </c>
      <c r="X108" s="256">
        <v>279040</v>
      </c>
      <c r="Y108" s="256">
        <v>20368</v>
      </c>
      <c r="Z108" s="256">
        <v>2023</v>
      </c>
      <c r="AA108" s="256">
        <v>18600</v>
      </c>
      <c r="AB108" s="256">
        <v>574701</v>
      </c>
      <c r="AC108" s="256">
        <v>41134</v>
      </c>
      <c r="AD108" s="256">
        <v>123269</v>
      </c>
      <c r="AE108" s="256">
        <v>906405</v>
      </c>
      <c r="AF108" s="256">
        <v>95651</v>
      </c>
      <c r="AG108" s="256">
        <v>264231</v>
      </c>
      <c r="AH108" s="256">
        <v>122860</v>
      </c>
      <c r="AI108" s="256">
        <v>1147122</v>
      </c>
      <c r="AJ108" s="256">
        <v>214313</v>
      </c>
      <c r="AK108" s="256">
        <v>0</v>
      </c>
      <c r="AL108" s="256">
        <v>0</v>
      </c>
      <c r="AM108" s="256">
        <v>109652</v>
      </c>
      <c r="AN108" s="256">
        <v>196988</v>
      </c>
      <c r="AO108" s="256">
        <v>19904</v>
      </c>
      <c r="AP108" s="256">
        <v>0</v>
      </c>
      <c r="AQ108" s="256">
        <v>112204</v>
      </c>
      <c r="AR108" s="256">
        <v>1165461</v>
      </c>
      <c r="AS108" s="256">
        <v>867621</v>
      </c>
      <c r="AT108" s="256">
        <v>1572586</v>
      </c>
      <c r="AU108" s="256">
        <v>3493114</v>
      </c>
      <c r="AV108" s="256">
        <v>1483456</v>
      </c>
      <c r="AW108" s="256">
        <v>1159005</v>
      </c>
      <c r="AX108" s="256">
        <v>2477515</v>
      </c>
      <c r="AY108" s="256">
        <v>676333</v>
      </c>
      <c r="AZ108" s="256">
        <v>63632</v>
      </c>
      <c r="BA108" s="256">
        <v>68089</v>
      </c>
      <c r="BB108" s="256">
        <v>137537</v>
      </c>
      <c r="BC108" s="256">
        <v>449369</v>
      </c>
      <c r="BD108" s="256">
        <v>259234</v>
      </c>
      <c r="BE108" s="256">
        <v>4065102</v>
      </c>
      <c r="BF108" s="256">
        <v>332687</v>
      </c>
      <c r="BG108" s="256">
        <v>15859</v>
      </c>
      <c r="BH108" s="256">
        <v>585596</v>
      </c>
      <c r="BI108" s="256">
        <v>62520</v>
      </c>
      <c r="BJ108" s="256">
        <v>8748833</v>
      </c>
      <c r="BK108" s="256">
        <v>1846715</v>
      </c>
      <c r="BL108" s="256">
        <v>15373451</v>
      </c>
      <c r="BM108" s="256">
        <v>3270163</v>
      </c>
      <c r="BN108" s="256">
        <v>134174</v>
      </c>
      <c r="BO108" s="256">
        <v>625226</v>
      </c>
      <c r="BP108" s="256">
        <v>1592980</v>
      </c>
      <c r="BQ108" s="256">
        <v>7945296</v>
      </c>
      <c r="BR108" s="256">
        <v>7004019</v>
      </c>
      <c r="BS108" s="256">
        <v>7818593</v>
      </c>
      <c r="BT108" s="256">
        <v>708732</v>
      </c>
      <c r="BU108" s="256">
        <v>808054</v>
      </c>
      <c r="BV108" s="256">
        <v>0</v>
      </c>
      <c r="BW108" s="256">
        <v>312770</v>
      </c>
      <c r="BX108" s="256">
        <v>2757391</v>
      </c>
      <c r="BY108" s="256">
        <v>0</v>
      </c>
      <c r="BZ108" s="256">
        <v>163138</v>
      </c>
      <c r="CA108" s="256">
        <v>79180</v>
      </c>
      <c r="CB108" s="256">
        <v>211766</v>
      </c>
      <c r="CC108" s="256">
        <v>160954</v>
      </c>
      <c r="CD108" s="256">
        <v>1338704</v>
      </c>
      <c r="CE108" s="256">
        <v>512437</v>
      </c>
      <c r="CF108" s="256">
        <v>1137715</v>
      </c>
      <c r="CG108" s="256">
        <v>452553</v>
      </c>
      <c r="CH108" s="256">
        <v>2886766</v>
      </c>
      <c r="CI108" s="256">
        <v>3009263</v>
      </c>
      <c r="CJ108" s="256">
        <v>1474354</v>
      </c>
      <c r="CK108" s="256">
        <v>1683357</v>
      </c>
      <c r="CL108" s="256">
        <v>3527252</v>
      </c>
      <c r="CM108" s="256">
        <v>2241444</v>
      </c>
      <c r="CN108" s="256">
        <v>1655147</v>
      </c>
      <c r="CO108" s="256">
        <v>1595975</v>
      </c>
      <c r="CP108" s="256">
        <v>613833</v>
      </c>
      <c r="CQ108" s="256">
        <v>411103</v>
      </c>
      <c r="CR108" s="256">
        <v>1589889</v>
      </c>
      <c r="CS108" s="256">
        <v>4420885</v>
      </c>
      <c r="CT108" s="256">
        <v>1543823</v>
      </c>
      <c r="CU108" s="256">
        <v>2191494</v>
      </c>
      <c r="CV108" s="256">
        <v>2080921</v>
      </c>
      <c r="CW108" s="256">
        <v>1572456</v>
      </c>
      <c r="CX108" s="256">
        <v>1271866</v>
      </c>
      <c r="CY108" s="256">
        <v>0</v>
      </c>
      <c r="CZ108" s="256">
        <v>187956</v>
      </c>
      <c r="DA108" s="257">
        <v>129876540</v>
      </c>
      <c r="DB108" s="258"/>
      <c r="DC108" s="253"/>
      <c r="DD108" s="253"/>
      <c r="DE108" s="253"/>
      <c r="DF108" s="253"/>
      <c r="DG108" s="253"/>
      <c r="DH108" s="253"/>
      <c r="DI108" s="253"/>
      <c r="DJ108" s="253"/>
      <c r="DK108" s="253"/>
      <c r="DL108" s="253"/>
      <c r="DM108" s="253"/>
      <c r="DN108" s="253"/>
      <c r="DO108" s="253"/>
    </row>
    <row r="109" spans="1:124" ht="15" customHeight="1" x14ac:dyDescent="0.15">
      <c r="A109" s="224" t="s">
        <v>431</v>
      </c>
      <c r="B109" s="259" t="s">
        <v>620</v>
      </c>
      <c r="C109" s="243">
        <v>7230626</v>
      </c>
      <c r="D109" s="244">
        <v>8541822</v>
      </c>
      <c r="E109" s="244">
        <v>7002896</v>
      </c>
      <c r="F109" s="244">
        <v>10705319</v>
      </c>
      <c r="G109" s="244">
        <v>7517917</v>
      </c>
      <c r="H109" s="244">
        <v>0</v>
      </c>
      <c r="I109" s="244">
        <v>5383999</v>
      </c>
      <c r="J109" s="244">
        <v>22626209</v>
      </c>
      <c r="K109" s="244">
        <v>8283784</v>
      </c>
      <c r="L109" s="244">
        <v>1113621</v>
      </c>
      <c r="M109" s="244">
        <v>8810046</v>
      </c>
      <c r="N109" s="244">
        <v>13325572</v>
      </c>
      <c r="O109" s="244">
        <v>1135057</v>
      </c>
      <c r="P109" s="244">
        <v>590535</v>
      </c>
      <c r="Q109" s="244">
        <v>880880</v>
      </c>
      <c r="R109" s="244">
        <v>6317969</v>
      </c>
      <c r="S109" s="244">
        <v>9562107</v>
      </c>
      <c r="T109" s="244">
        <v>1975846</v>
      </c>
      <c r="U109" s="244">
        <v>3984537</v>
      </c>
      <c r="V109" s="244">
        <v>3506999</v>
      </c>
      <c r="W109" s="244">
        <v>3685390</v>
      </c>
      <c r="X109" s="244">
        <v>542716</v>
      </c>
      <c r="Y109" s="244">
        <v>378281</v>
      </c>
      <c r="Z109" s="244">
        <v>23779</v>
      </c>
      <c r="AA109" s="244">
        <v>289414</v>
      </c>
      <c r="AB109" s="244">
        <v>3041290</v>
      </c>
      <c r="AC109" s="244">
        <v>621522</v>
      </c>
      <c r="AD109" s="244">
        <v>1104456</v>
      </c>
      <c r="AE109" s="244">
        <v>11005011</v>
      </c>
      <c r="AF109" s="244">
        <v>1443748</v>
      </c>
      <c r="AG109" s="244">
        <v>2195307</v>
      </c>
      <c r="AH109" s="244">
        <v>1851135</v>
      </c>
      <c r="AI109" s="244">
        <v>14311184</v>
      </c>
      <c r="AJ109" s="244">
        <v>2822891</v>
      </c>
      <c r="AK109" s="244">
        <v>0</v>
      </c>
      <c r="AL109" s="244">
        <v>0</v>
      </c>
      <c r="AM109" s="244">
        <v>2008622</v>
      </c>
      <c r="AN109" s="244">
        <v>5479096</v>
      </c>
      <c r="AO109" s="244">
        <v>216502</v>
      </c>
      <c r="AP109" s="244">
        <v>0</v>
      </c>
      <c r="AQ109" s="244">
        <v>2463904</v>
      </c>
      <c r="AR109" s="244">
        <v>10100148</v>
      </c>
      <c r="AS109" s="244">
        <v>21658117</v>
      </c>
      <c r="AT109" s="244">
        <v>25320141</v>
      </c>
      <c r="AU109" s="244">
        <v>44336037</v>
      </c>
      <c r="AV109" s="244">
        <v>19362724</v>
      </c>
      <c r="AW109" s="244">
        <v>7661883</v>
      </c>
      <c r="AX109" s="244">
        <v>43785472</v>
      </c>
      <c r="AY109" s="244">
        <v>7351635</v>
      </c>
      <c r="AZ109" s="244">
        <v>882164</v>
      </c>
      <c r="BA109" s="244">
        <v>673836</v>
      </c>
      <c r="BB109" s="244">
        <v>770247</v>
      </c>
      <c r="BC109" s="244">
        <v>10150006</v>
      </c>
      <c r="BD109" s="244">
        <v>1834949</v>
      </c>
      <c r="BE109" s="244">
        <v>42968327</v>
      </c>
      <c r="BF109" s="244">
        <v>2586051</v>
      </c>
      <c r="BG109" s="244">
        <v>348582</v>
      </c>
      <c r="BH109" s="244">
        <v>11477539</v>
      </c>
      <c r="BI109" s="244">
        <v>1658972</v>
      </c>
      <c r="BJ109" s="244">
        <v>121338910</v>
      </c>
      <c r="BK109" s="244">
        <v>41476308</v>
      </c>
      <c r="BL109" s="244">
        <v>315460416</v>
      </c>
      <c r="BM109" s="244">
        <v>21044950</v>
      </c>
      <c r="BN109" s="244">
        <v>1082688</v>
      </c>
      <c r="BO109" s="244">
        <v>6486388</v>
      </c>
      <c r="BP109" s="244">
        <v>30061956</v>
      </c>
      <c r="BQ109" s="244">
        <v>91655395</v>
      </c>
      <c r="BR109" s="244">
        <v>181484342</v>
      </c>
      <c r="BS109" s="244">
        <v>82423603</v>
      </c>
      <c r="BT109" s="244">
        <v>8124336</v>
      </c>
      <c r="BU109" s="244">
        <v>12389564</v>
      </c>
      <c r="BV109" s="244">
        <v>0</v>
      </c>
      <c r="BW109" s="244">
        <v>4638201</v>
      </c>
      <c r="BX109" s="244">
        <v>90586261</v>
      </c>
      <c r="BY109" s="244">
        <v>0</v>
      </c>
      <c r="BZ109" s="244">
        <v>978384</v>
      </c>
      <c r="CA109" s="244">
        <v>820674</v>
      </c>
      <c r="CB109" s="244">
        <v>2035977</v>
      </c>
      <c r="CC109" s="244">
        <v>2301924</v>
      </c>
      <c r="CD109" s="244">
        <v>10741757</v>
      </c>
      <c r="CE109" s="244">
        <v>11081063</v>
      </c>
      <c r="CF109" s="244">
        <v>8534038</v>
      </c>
      <c r="CG109" s="244">
        <v>3652282</v>
      </c>
      <c r="CH109" s="244">
        <v>31760198</v>
      </c>
      <c r="CI109" s="244">
        <v>116438070</v>
      </c>
      <c r="CJ109" s="244">
        <v>164565290</v>
      </c>
      <c r="CK109" s="244">
        <v>41784759</v>
      </c>
      <c r="CL109" s="244">
        <v>207552483</v>
      </c>
      <c r="CM109" s="244">
        <v>61440736</v>
      </c>
      <c r="CN109" s="244">
        <v>64921479</v>
      </c>
      <c r="CO109" s="244">
        <v>21332910</v>
      </c>
      <c r="CP109" s="244">
        <v>11450954</v>
      </c>
      <c r="CQ109" s="244">
        <v>2541858</v>
      </c>
      <c r="CR109" s="244">
        <v>38680791</v>
      </c>
      <c r="CS109" s="244">
        <v>110108684</v>
      </c>
      <c r="CT109" s="244">
        <v>16763534</v>
      </c>
      <c r="CU109" s="244">
        <v>40191825</v>
      </c>
      <c r="CV109" s="244">
        <v>11693252</v>
      </c>
      <c r="CW109" s="244">
        <v>13608445</v>
      </c>
      <c r="CX109" s="244">
        <v>14661985</v>
      </c>
      <c r="CY109" s="244">
        <v>0</v>
      </c>
      <c r="CZ109" s="244">
        <v>571102</v>
      </c>
      <c r="DA109" s="245">
        <v>2453374591</v>
      </c>
      <c r="DB109" s="226"/>
      <c r="DC109" s="253"/>
      <c r="DD109" s="253"/>
      <c r="DE109" s="253"/>
      <c r="DF109" s="253"/>
      <c r="DG109" s="253"/>
      <c r="DH109" s="253"/>
      <c r="DI109" s="253"/>
      <c r="DJ109" s="253"/>
      <c r="DK109" s="253"/>
      <c r="DL109" s="253"/>
      <c r="DM109" s="253"/>
      <c r="DN109" s="253"/>
      <c r="DO109" s="253"/>
    </row>
    <row r="110" spans="1:124" ht="15" customHeight="1" x14ac:dyDescent="0.15">
      <c r="A110" s="246" t="s">
        <v>432</v>
      </c>
      <c r="B110" s="260" t="s">
        <v>2</v>
      </c>
      <c r="C110" s="243">
        <v>36283207</v>
      </c>
      <c r="D110" s="244">
        <v>9406493</v>
      </c>
      <c r="E110" s="244">
        <v>2897465</v>
      </c>
      <c r="F110" s="244">
        <v>14565170</v>
      </c>
      <c r="G110" s="244">
        <v>6428982</v>
      </c>
      <c r="H110" s="244">
        <v>0</v>
      </c>
      <c r="I110" s="244">
        <v>1733579</v>
      </c>
      <c r="J110" s="244">
        <v>7243983</v>
      </c>
      <c r="K110" s="244">
        <v>6455569</v>
      </c>
      <c r="L110" s="244">
        <v>3920475</v>
      </c>
      <c r="M110" s="244">
        <v>5017405</v>
      </c>
      <c r="N110" s="244">
        <v>5552146</v>
      </c>
      <c r="O110" s="244">
        <v>953226</v>
      </c>
      <c r="P110" s="244">
        <v>581344</v>
      </c>
      <c r="Q110" s="244">
        <v>-168209</v>
      </c>
      <c r="R110" s="244">
        <v>137250</v>
      </c>
      <c r="S110" s="244">
        <v>6799132</v>
      </c>
      <c r="T110" s="244">
        <v>479438</v>
      </c>
      <c r="U110" s="244">
        <v>2493833</v>
      </c>
      <c r="V110" s="244">
        <v>1354610</v>
      </c>
      <c r="W110" s="244">
        <v>1324854</v>
      </c>
      <c r="X110" s="244">
        <v>499105</v>
      </c>
      <c r="Y110" s="244">
        <v>128853</v>
      </c>
      <c r="Z110" s="244">
        <v>-3301</v>
      </c>
      <c r="AA110" s="244">
        <v>-14887</v>
      </c>
      <c r="AB110" s="244">
        <v>4798704</v>
      </c>
      <c r="AC110" s="244">
        <v>175425</v>
      </c>
      <c r="AD110" s="244">
        <v>1909983</v>
      </c>
      <c r="AE110" s="244">
        <v>-334188</v>
      </c>
      <c r="AF110" s="244">
        <v>133696</v>
      </c>
      <c r="AG110" s="244">
        <v>306252</v>
      </c>
      <c r="AH110" s="244">
        <v>1150099</v>
      </c>
      <c r="AI110" s="244">
        <v>8576335</v>
      </c>
      <c r="AJ110" s="244">
        <v>1653110</v>
      </c>
      <c r="AK110" s="244">
        <v>0</v>
      </c>
      <c r="AL110" s="244">
        <v>0</v>
      </c>
      <c r="AM110" s="244">
        <v>4393450</v>
      </c>
      <c r="AN110" s="244">
        <v>3470732</v>
      </c>
      <c r="AO110" s="244">
        <v>405156</v>
      </c>
      <c r="AP110" s="244">
        <v>0</v>
      </c>
      <c r="AQ110" s="244">
        <v>558817</v>
      </c>
      <c r="AR110" s="244">
        <v>1637415</v>
      </c>
      <c r="AS110" s="244">
        <v>848061</v>
      </c>
      <c r="AT110" s="244">
        <v>8722208</v>
      </c>
      <c r="AU110" s="244">
        <v>18852555</v>
      </c>
      <c r="AV110" s="244">
        <v>4150590</v>
      </c>
      <c r="AW110" s="244">
        <v>-2000</v>
      </c>
      <c r="AX110" s="244">
        <v>-14941772</v>
      </c>
      <c r="AY110" s="244">
        <v>-2308492</v>
      </c>
      <c r="AZ110" s="244">
        <v>-254710</v>
      </c>
      <c r="BA110" s="244">
        <v>-19513</v>
      </c>
      <c r="BB110" s="244">
        <v>255299</v>
      </c>
      <c r="BC110" s="244">
        <v>-1909411</v>
      </c>
      <c r="BD110" s="244">
        <v>-1042081</v>
      </c>
      <c r="BE110" s="244">
        <v>14073438</v>
      </c>
      <c r="BF110" s="244">
        <v>406442</v>
      </c>
      <c r="BG110" s="244">
        <v>74582</v>
      </c>
      <c r="BH110" s="244">
        <v>-1674716</v>
      </c>
      <c r="BI110" s="244">
        <v>-33898</v>
      </c>
      <c r="BJ110" s="244">
        <v>11210908</v>
      </c>
      <c r="BK110" s="244">
        <v>4361051</v>
      </c>
      <c r="BL110" s="244">
        <v>15971845</v>
      </c>
      <c r="BM110" s="244">
        <v>-56679328</v>
      </c>
      <c r="BN110" s="244">
        <v>699109</v>
      </c>
      <c r="BO110" s="244">
        <v>5688760</v>
      </c>
      <c r="BP110" s="244">
        <v>3112511</v>
      </c>
      <c r="BQ110" s="244">
        <v>58153611</v>
      </c>
      <c r="BR110" s="244">
        <v>33660621</v>
      </c>
      <c r="BS110" s="244">
        <v>61093984</v>
      </c>
      <c r="BT110" s="244">
        <v>11870603</v>
      </c>
      <c r="BU110" s="244">
        <v>20812873</v>
      </c>
      <c r="BV110" s="244">
        <v>244739164</v>
      </c>
      <c r="BW110" s="244">
        <v>803719</v>
      </c>
      <c r="BX110" s="244">
        <v>8522947</v>
      </c>
      <c r="BY110" s="244">
        <v>0</v>
      </c>
      <c r="BZ110" s="244">
        <v>195127</v>
      </c>
      <c r="CA110" s="244">
        <v>17149</v>
      </c>
      <c r="CB110" s="244">
        <v>399180</v>
      </c>
      <c r="CC110" s="244">
        <v>539606</v>
      </c>
      <c r="CD110" s="244">
        <v>15227066</v>
      </c>
      <c r="CE110" s="244">
        <v>93130</v>
      </c>
      <c r="CF110" s="244">
        <v>34085814</v>
      </c>
      <c r="CG110" s="244">
        <v>3522381</v>
      </c>
      <c r="CH110" s="244">
        <v>8987435</v>
      </c>
      <c r="CI110" s="244">
        <v>0</v>
      </c>
      <c r="CJ110" s="244">
        <v>621957</v>
      </c>
      <c r="CK110" s="244">
        <v>4327378</v>
      </c>
      <c r="CL110" s="244">
        <v>19355934</v>
      </c>
      <c r="CM110" s="244">
        <v>1198889</v>
      </c>
      <c r="CN110" s="244">
        <v>3460684</v>
      </c>
      <c r="CO110" s="244">
        <v>-280600</v>
      </c>
      <c r="CP110" s="244">
        <v>9773858</v>
      </c>
      <c r="CQ110" s="244">
        <v>403245</v>
      </c>
      <c r="CR110" s="244">
        <v>3830707</v>
      </c>
      <c r="CS110" s="244">
        <v>25238018</v>
      </c>
      <c r="CT110" s="244">
        <v>3773858</v>
      </c>
      <c r="CU110" s="244">
        <v>3632225</v>
      </c>
      <c r="CV110" s="244">
        <v>8802759</v>
      </c>
      <c r="CW110" s="244">
        <v>17668044</v>
      </c>
      <c r="CX110" s="244">
        <v>7195129</v>
      </c>
      <c r="CY110" s="244">
        <v>0</v>
      </c>
      <c r="CZ110" s="244">
        <v>15040467</v>
      </c>
      <c r="DA110" s="245">
        <v>779233108</v>
      </c>
      <c r="DB110" s="253"/>
      <c r="DC110" s="253"/>
      <c r="DD110" s="253"/>
      <c r="DE110" s="253"/>
      <c r="DF110" s="253"/>
      <c r="DG110" s="253"/>
      <c r="DH110" s="253"/>
      <c r="DI110" s="253"/>
      <c r="DJ110" s="253"/>
      <c r="DK110" s="253"/>
      <c r="DL110" s="253"/>
      <c r="DM110" s="253"/>
      <c r="DN110" s="253"/>
      <c r="DO110" s="253"/>
    </row>
    <row r="111" spans="1:124" ht="15" customHeight="1" x14ac:dyDescent="0.15">
      <c r="A111" s="246" t="s">
        <v>433</v>
      </c>
      <c r="B111" s="260" t="s">
        <v>495</v>
      </c>
      <c r="C111" s="243">
        <v>28965819</v>
      </c>
      <c r="D111" s="244">
        <v>13815400</v>
      </c>
      <c r="E111" s="244">
        <v>2570601</v>
      </c>
      <c r="F111" s="244">
        <v>3425955</v>
      </c>
      <c r="G111" s="244">
        <v>5885359</v>
      </c>
      <c r="H111" s="244">
        <v>0</v>
      </c>
      <c r="I111" s="244">
        <v>2091144</v>
      </c>
      <c r="J111" s="244">
        <v>9006496</v>
      </c>
      <c r="K111" s="244">
        <v>1823140</v>
      </c>
      <c r="L111" s="244">
        <v>317285</v>
      </c>
      <c r="M111" s="244">
        <v>2764649</v>
      </c>
      <c r="N111" s="244">
        <v>3836536</v>
      </c>
      <c r="O111" s="244">
        <v>758034</v>
      </c>
      <c r="P111" s="244">
        <v>206553</v>
      </c>
      <c r="Q111" s="244">
        <v>785513</v>
      </c>
      <c r="R111" s="244">
        <v>2123737</v>
      </c>
      <c r="S111" s="244">
        <v>4295543</v>
      </c>
      <c r="T111" s="244">
        <v>371419</v>
      </c>
      <c r="U111" s="244">
        <v>3982911</v>
      </c>
      <c r="V111" s="244">
        <v>1014183</v>
      </c>
      <c r="W111" s="244">
        <v>1573275</v>
      </c>
      <c r="X111" s="244">
        <v>666695</v>
      </c>
      <c r="Y111" s="244">
        <v>537943</v>
      </c>
      <c r="Z111" s="244">
        <v>52581</v>
      </c>
      <c r="AA111" s="244">
        <v>393550</v>
      </c>
      <c r="AB111" s="244">
        <v>9252376</v>
      </c>
      <c r="AC111" s="244">
        <v>358427</v>
      </c>
      <c r="AD111" s="244">
        <v>1308360</v>
      </c>
      <c r="AE111" s="244">
        <v>4132027</v>
      </c>
      <c r="AF111" s="244">
        <v>657114</v>
      </c>
      <c r="AG111" s="244">
        <v>318039</v>
      </c>
      <c r="AH111" s="244">
        <v>966533</v>
      </c>
      <c r="AI111" s="244">
        <v>8461063</v>
      </c>
      <c r="AJ111" s="244">
        <v>884103</v>
      </c>
      <c r="AK111" s="244">
        <v>0</v>
      </c>
      <c r="AL111" s="244">
        <v>0</v>
      </c>
      <c r="AM111" s="244">
        <v>1133345</v>
      </c>
      <c r="AN111" s="244">
        <v>1435709</v>
      </c>
      <c r="AO111" s="244">
        <v>155133</v>
      </c>
      <c r="AP111" s="244">
        <v>0</v>
      </c>
      <c r="AQ111" s="244">
        <v>531670</v>
      </c>
      <c r="AR111" s="244">
        <v>2750592</v>
      </c>
      <c r="AS111" s="244">
        <v>6111044</v>
      </c>
      <c r="AT111" s="244">
        <v>9167302</v>
      </c>
      <c r="AU111" s="244">
        <v>23206448</v>
      </c>
      <c r="AV111" s="244">
        <v>13315655</v>
      </c>
      <c r="AW111" s="244">
        <v>12918342</v>
      </c>
      <c r="AX111" s="244">
        <v>24596675</v>
      </c>
      <c r="AY111" s="244">
        <v>7338144</v>
      </c>
      <c r="AZ111" s="244">
        <v>969248</v>
      </c>
      <c r="BA111" s="244">
        <v>585468</v>
      </c>
      <c r="BB111" s="244">
        <v>599996</v>
      </c>
      <c r="BC111" s="244">
        <v>7227761</v>
      </c>
      <c r="BD111" s="244">
        <v>1992933</v>
      </c>
      <c r="BE111" s="244">
        <v>45763118</v>
      </c>
      <c r="BF111" s="244">
        <v>1244044</v>
      </c>
      <c r="BG111" s="244">
        <v>83000</v>
      </c>
      <c r="BH111" s="244">
        <v>6097272</v>
      </c>
      <c r="BI111" s="244">
        <v>146014</v>
      </c>
      <c r="BJ111" s="244">
        <v>9591787</v>
      </c>
      <c r="BK111" s="244">
        <v>3121543</v>
      </c>
      <c r="BL111" s="244">
        <v>52279640</v>
      </c>
      <c r="BM111" s="244">
        <v>64468063</v>
      </c>
      <c r="BN111" s="244">
        <v>2036021</v>
      </c>
      <c r="BO111" s="244">
        <v>9451196</v>
      </c>
      <c r="BP111" s="244">
        <v>5681579</v>
      </c>
      <c r="BQ111" s="244">
        <v>22432953</v>
      </c>
      <c r="BR111" s="244">
        <v>38645913</v>
      </c>
      <c r="BS111" s="244">
        <v>19358071</v>
      </c>
      <c r="BT111" s="244">
        <v>26636101</v>
      </c>
      <c r="BU111" s="244">
        <v>21806944</v>
      </c>
      <c r="BV111" s="244">
        <v>181845982</v>
      </c>
      <c r="BW111" s="244">
        <v>5789342</v>
      </c>
      <c r="BX111" s="244">
        <v>14366938</v>
      </c>
      <c r="BY111" s="244">
        <v>0</v>
      </c>
      <c r="BZ111" s="244">
        <v>664656</v>
      </c>
      <c r="CA111" s="244">
        <v>1002345</v>
      </c>
      <c r="CB111" s="244">
        <v>1076041</v>
      </c>
      <c r="CC111" s="244">
        <v>2220539</v>
      </c>
      <c r="CD111" s="244">
        <v>4655039</v>
      </c>
      <c r="CE111" s="244">
        <v>1017225</v>
      </c>
      <c r="CF111" s="244">
        <v>26814265</v>
      </c>
      <c r="CG111" s="244">
        <v>1353453</v>
      </c>
      <c r="CH111" s="244">
        <v>7356671</v>
      </c>
      <c r="CI111" s="244">
        <v>108349666</v>
      </c>
      <c r="CJ111" s="244">
        <v>56494032</v>
      </c>
      <c r="CK111" s="244">
        <v>18064388</v>
      </c>
      <c r="CL111" s="244">
        <v>31953192</v>
      </c>
      <c r="CM111" s="244">
        <v>2472140</v>
      </c>
      <c r="CN111" s="244">
        <v>8086363</v>
      </c>
      <c r="CO111" s="244">
        <v>2654730</v>
      </c>
      <c r="CP111" s="244">
        <v>38313724</v>
      </c>
      <c r="CQ111" s="244">
        <v>1493471</v>
      </c>
      <c r="CR111" s="244">
        <v>4380439</v>
      </c>
      <c r="CS111" s="244">
        <v>19743512</v>
      </c>
      <c r="CT111" s="244">
        <v>9179776</v>
      </c>
      <c r="CU111" s="244">
        <v>6826041</v>
      </c>
      <c r="CV111" s="244">
        <v>6022298</v>
      </c>
      <c r="CW111" s="244">
        <v>9596826</v>
      </c>
      <c r="CX111" s="244">
        <v>8860676</v>
      </c>
      <c r="CY111" s="244">
        <v>0</v>
      </c>
      <c r="CZ111" s="244">
        <v>2211495</v>
      </c>
      <c r="DA111" s="245">
        <v>1143346352</v>
      </c>
      <c r="DB111" s="253"/>
      <c r="DC111" s="253"/>
      <c r="DD111" s="253"/>
      <c r="DE111" s="253"/>
      <c r="DF111" s="253"/>
      <c r="DG111" s="253"/>
      <c r="DH111" s="253"/>
      <c r="DI111" s="253"/>
      <c r="DJ111" s="253"/>
      <c r="DK111" s="253"/>
      <c r="DL111" s="253"/>
      <c r="DM111" s="253"/>
      <c r="DN111" s="253"/>
      <c r="DO111" s="253"/>
    </row>
    <row r="112" spans="1:124" ht="15" customHeight="1" x14ac:dyDescent="0.15">
      <c r="A112" s="246" t="s">
        <v>434</v>
      </c>
      <c r="B112" s="260" t="s">
        <v>496</v>
      </c>
      <c r="C112" s="243">
        <v>6255174</v>
      </c>
      <c r="D112" s="244">
        <v>2332743</v>
      </c>
      <c r="E112" s="244">
        <v>604199</v>
      </c>
      <c r="F112" s="244">
        <v>1001485</v>
      </c>
      <c r="G112" s="244">
        <v>2133349</v>
      </c>
      <c r="H112" s="244">
        <v>0</v>
      </c>
      <c r="I112" s="244">
        <v>1080346</v>
      </c>
      <c r="J112" s="244">
        <v>1794307</v>
      </c>
      <c r="K112" s="244">
        <v>699658</v>
      </c>
      <c r="L112" s="244">
        <v>428879</v>
      </c>
      <c r="M112" s="244">
        <v>832205</v>
      </c>
      <c r="N112" s="244">
        <v>1520911</v>
      </c>
      <c r="O112" s="244">
        <v>2501190</v>
      </c>
      <c r="P112" s="244">
        <v>102984</v>
      </c>
      <c r="Q112" s="244">
        <v>97146</v>
      </c>
      <c r="R112" s="244">
        <v>1091284</v>
      </c>
      <c r="S112" s="244">
        <v>1856479</v>
      </c>
      <c r="T112" s="244">
        <v>203933</v>
      </c>
      <c r="U112" s="244">
        <v>688956</v>
      </c>
      <c r="V112" s="244">
        <v>508286</v>
      </c>
      <c r="W112" s="244">
        <v>513927</v>
      </c>
      <c r="X112" s="244">
        <v>183252</v>
      </c>
      <c r="Y112" s="244">
        <v>33869</v>
      </c>
      <c r="Z112" s="244">
        <v>7399</v>
      </c>
      <c r="AA112" s="244">
        <v>33726</v>
      </c>
      <c r="AB112" s="244">
        <v>954783</v>
      </c>
      <c r="AC112" s="244">
        <v>74256</v>
      </c>
      <c r="AD112" s="244">
        <v>280227</v>
      </c>
      <c r="AE112" s="244">
        <v>1903103</v>
      </c>
      <c r="AF112" s="244">
        <v>175323</v>
      </c>
      <c r="AG112" s="244">
        <v>190510</v>
      </c>
      <c r="AH112" s="244">
        <v>239039</v>
      </c>
      <c r="AI112" s="244">
        <v>3147954</v>
      </c>
      <c r="AJ112" s="244">
        <v>280702</v>
      </c>
      <c r="AK112" s="244">
        <v>0</v>
      </c>
      <c r="AL112" s="244">
        <v>0</v>
      </c>
      <c r="AM112" s="244">
        <v>134727</v>
      </c>
      <c r="AN112" s="244">
        <v>1156379</v>
      </c>
      <c r="AO112" s="244">
        <v>23244</v>
      </c>
      <c r="AP112" s="244">
        <v>0</v>
      </c>
      <c r="AQ112" s="244">
        <v>120623</v>
      </c>
      <c r="AR112" s="244">
        <v>1202240</v>
      </c>
      <c r="AS112" s="244">
        <v>2177932</v>
      </c>
      <c r="AT112" s="244">
        <v>745433</v>
      </c>
      <c r="AU112" s="244">
        <v>1085693</v>
      </c>
      <c r="AV112" s="244">
        <v>982232</v>
      </c>
      <c r="AW112" s="244">
        <v>576570</v>
      </c>
      <c r="AX112" s="244">
        <v>1791009</v>
      </c>
      <c r="AY112" s="244">
        <v>277447</v>
      </c>
      <c r="AZ112" s="244">
        <v>23567</v>
      </c>
      <c r="BA112" s="244">
        <v>14984</v>
      </c>
      <c r="BB112" s="244">
        <v>54240</v>
      </c>
      <c r="BC112" s="244">
        <v>625833</v>
      </c>
      <c r="BD112" s="244">
        <v>81610</v>
      </c>
      <c r="BE112" s="244">
        <v>-8715390</v>
      </c>
      <c r="BF112" s="244">
        <v>376353</v>
      </c>
      <c r="BG112" s="244">
        <v>20164</v>
      </c>
      <c r="BH112" s="244">
        <v>184114</v>
      </c>
      <c r="BI112" s="244">
        <v>460146</v>
      </c>
      <c r="BJ112" s="244">
        <v>13407025</v>
      </c>
      <c r="BK112" s="244">
        <v>4337879</v>
      </c>
      <c r="BL112" s="244">
        <v>31802704</v>
      </c>
      <c r="BM112" s="244">
        <v>10962801</v>
      </c>
      <c r="BN112" s="244">
        <v>254894</v>
      </c>
      <c r="BO112" s="244">
        <v>2014433</v>
      </c>
      <c r="BP112" s="244">
        <v>1097141</v>
      </c>
      <c r="BQ112" s="244">
        <v>11326813</v>
      </c>
      <c r="BR112" s="244">
        <v>16641295</v>
      </c>
      <c r="BS112" s="244">
        <v>4575108</v>
      </c>
      <c r="BT112" s="244">
        <v>5573413</v>
      </c>
      <c r="BU112" s="244">
        <v>3048711</v>
      </c>
      <c r="BV112" s="244">
        <v>21296776</v>
      </c>
      <c r="BW112" s="244">
        <v>898708</v>
      </c>
      <c r="BX112" s="244">
        <v>14579741</v>
      </c>
      <c r="BY112" s="244">
        <v>0</v>
      </c>
      <c r="BZ112" s="244">
        <v>122992</v>
      </c>
      <c r="CA112" s="244">
        <v>-629408</v>
      </c>
      <c r="CB112" s="244">
        <v>647592</v>
      </c>
      <c r="CC112" s="244">
        <v>1221960</v>
      </c>
      <c r="CD112" s="244">
        <v>3591192</v>
      </c>
      <c r="CE112" s="244">
        <v>369569</v>
      </c>
      <c r="CF112" s="244">
        <v>5200846</v>
      </c>
      <c r="CG112" s="244">
        <v>909204</v>
      </c>
      <c r="CH112" s="244">
        <v>2988081</v>
      </c>
      <c r="CI112" s="244">
        <v>324328</v>
      </c>
      <c r="CJ112" s="244">
        <v>1933434</v>
      </c>
      <c r="CK112" s="244">
        <v>2009360</v>
      </c>
      <c r="CL112" s="244">
        <v>7631034</v>
      </c>
      <c r="CM112" s="244">
        <v>479620</v>
      </c>
      <c r="CN112" s="244">
        <v>1751569</v>
      </c>
      <c r="CO112" s="244">
        <v>1486334</v>
      </c>
      <c r="CP112" s="244">
        <v>1308541</v>
      </c>
      <c r="CQ112" s="244">
        <v>452017</v>
      </c>
      <c r="CR112" s="244">
        <v>3189154</v>
      </c>
      <c r="CS112" s="244">
        <v>15702932</v>
      </c>
      <c r="CT112" s="244">
        <v>1898138</v>
      </c>
      <c r="CU112" s="244">
        <v>4656901</v>
      </c>
      <c r="CV112" s="244">
        <v>2352326</v>
      </c>
      <c r="CW112" s="244">
        <v>5244267</v>
      </c>
      <c r="CX112" s="244">
        <v>5786491</v>
      </c>
      <c r="CY112" s="244">
        <v>0</v>
      </c>
      <c r="CZ112" s="244">
        <v>789308</v>
      </c>
      <c r="DA112" s="245">
        <v>250385958</v>
      </c>
      <c r="DB112" s="253"/>
      <c r="DC112" s="253"/>
      <c r="DD112" s="253"/>
      <c r="DE112" s="253"/>
      <c r="DF112" s="253"/>
      <c r="DG112" s="253"/>
      <c r="DH112" s="253"/>
      <c r="DI112" s="253"/>
      <c r="DJ112" s="253"/>
      <c r="DK112" s="253"/>
      <c r="DL112" s="253"/>
      <c r="DM112" s="253"/>
      <c r="DN112" s="253"/>
      <c r="DO112" s="253"/>
    </row>
    <row r="113" spans="1:119" s="253" customFormat="1" ht="15" customHeight="1" x14ac:dyDescent="0.15">
      <c r="A113" s="261" t="s">
        <v>435</v>
      </c>
      <c r="B113" s="262" t="s">
        <v>497</v>
      </c>
      <c r="C113" s="261">
        <v>-15342631</v>
      </c>
      <c r="D113" s="263">
        <v>-2070888</v>
      </c>
      <c r="E113" s="263">
        <v>-1837</v>
      </c>
      <c r="F113" s="263">
        <v>-1937949</v>
      </c>
      <c r="G113" s="263">
        <v>-43253</v>
      </c>
      <c r="H113" s="263">
        <v>0</v>
      </c>
      <c r="I113" s="263">
        <v>-247</v>
      </c>
      <c r="J113" s="263">
        <v>-3625942</v>
      </c>
      <c r="K113" s="263">
        <v>-450</v>
      </c>
      <c r="L113" s="263">
        <v>-8056</v>
      </c>
      <c r="M113" s="263">
        <v>-439</v>
      </c>
      <c r="N113" s="263">
        <v>-6638</v>
      </c>
      <c r="O113" s="263">
        <v>-505</v>
      </c>
      <c r="P113" s="263">
        <v>-6781</v>
      </c>
      <c r="Q113" s="263">
        <v>-54</v>
      </c>
      <c r="R113" s="263">
        <v>-212</v>
      </c>
      <c r="S113" s="263">
        <v>-1467</v>
      </c>
      <c r="T113" s="263">
        <v>-64</v>
      </c>
      <c r="U113" s="263">
        <v>-130</v>
      </c>
      <c r="V113" s="263">
        <v>-71</v>
      </c>
      <c r="W113" s="263">
        <v>-111</v>
      </c>
      <c r="X113" s="263">
        <v>-18</v>
      </c>
      <c r="Y113" s="263">
        <v>-8</v>
      </c>
      <c r="Z113" s="263">
        <v>0</v>
      </c>
      <c r="AA113" s="263">
        <v>-8</v>
      </c>
      <c r="AB113" s="263">
        <v>-110</v>
      </c>
      <c r="AC113" s="263">
        <v>-15</v>
      </c>
      <c r="AD113" s="263">
        <v>-1773</v>
      </c>
      <c r="AE113" s="263">
        <v>-196</v>
      </c>
      <c r="AF113" s="263">
        <v>-36</v>
      </c>
      <c r="AG113" s="263">
        <v>-698</v>
      </c>
      <c r="AH113" s="263">
        <v>-36</v>
      </c>
      <c r="AI113" s="263">
        <v>-413</v>
      </c>
      <c r="AJ113" s="263">
        <v>-60</v>
      </c>
      <c r="AK113" s="263">
        <v>0</v>
      </c>
      <c r="AL113" s="263">
        <v>0</v>
      </c>
      <c r="AM113" s="263">
        <v>-131</v>
      </c>
      <c r="AN113" s="263">
        <v>-177</v>
      </c>
      <c r="AO113" s="263">
        <v>-7</v>
      </c>
      <c r="AP113" s="263">
        <v>0</v>
      </c>
      <c r="AQ113" s="263">
        <v>-78</v>
      </c>
      <c r="AR113" s="263">
        <v>-297</v>
      </c>
      <c r="AS113" s="263">
        <v>-544</v>
      </c>
      <c r="AT113" s="263">
        <v>-544</v>
      </c>
      <c r="AU113" s="263">
        <v>-825</v>
      </c>
      <c r="AV113" s="263">
        <v>-562</v>
      </c>
      <c r="AW113" s="263">
        <v>-298</v>
      </c>
      <c r="AX113" s="263">
        <v>-1158</v>
      </c>
      <c r="AY113" s="263">
        <v>-157</v>
      </c>
      <c r="AZ113" s="263">
        <v>-20</v>
      </c>
      <c r="BA113" s="263">
        <v>-15</v>
      </c>
      <c r="BB113" s="263">
        <v>-30</v>
      </c>
      <c r="BC113" s="263">
        <v>-228</v>
      </c>
      <c r="BD113" s="263">
        <v>-47</v>
      </c>
      <c r="BE113" s="263">
        <v>-999</v>
      </c>
      <c r="BF113" s="263">
        <v>-158</v>
      </c>
      <c r="BG113" s="263">
        <v>-12</v>
      </c>
      <c r="BH113" s="263">
        <v>-447</v>
      </c>
      <c r="BI113" s="263">
        <v>-35</v>
      </c>
      <c r="BJ113" s="263">
        <v>-4279</v>
      </c>
      <c r="BK113" s="263">
        <v>-4563</v>
      </c>
      <c r="BL113" s="263">
        <v>-10445757</v>
      </c>
      <c r="BM113" s="263">
        <v>-24206</v>
      </c>
      <c r="BN113" s="263">
        <v>-18552</v>
      </c>
      <c r="BO113" s="263">
        <v>-2151725</v>
      </c>
      <c r="BP113" s="263">
        <v>-232</v>
      </c>
      <c r="BQ113" s="263">
        <v>-141031</v>
      </c>
      <c r="BR113" s="263">
        <v>-184007</v>
      </c>
      <c r="BS113" s="263">
        <v>-4059286</v>
      </c>
      <c r="BT113" s="263">
        <v>-770</v>
      </c>
      <c r="BU113" s="263">
        <v>-127877</v>
      </c>
      <c r="BV113" s="263">
        <v>0</v>
      </c>
      <c r="BW113" s="263">
        <v>-126256</v>
      </c>
      <c r="BX113" s="263">
        <v>-380806</v>
      </c>
      <c r="BY113" s="263">
        <v>0</v>
      </c>
      <c r="BZ113" s="263">
        <v>-40966</v>
      </c>
      <c r="CA113" s="263">
        <v>-31</v>
      </c>
      <c r="CB113" s="263">
        <v>-68</v>
      </c>
      <c r="CC113" s="263">
        <v>-133</v>
      </c>
      <c r="CD113" s="263">
        <v>-279352</v>
      </c>
      <c r="CE113" s="263">
        <v>0</v>
      </c>
      <c r="CF113" s="263">
        <v>-874</v>
      </c>
      <c r="CG113" s="263">
        <v>-117</v>
      </c>
      <c r="CH113" s="263">
        <v>-2043</v>
      </c>
      <c r="CI113" s="263">
        <v>0</v>
      </c>
      <c r="CJ113" s="263">
        <v>-24391</v>
      </c>
      <c r="CK113" s="263">
        <v>-54916</v>
      </c>
      <c r="CL113" s="263">
        <v>-7012458</v>
      </c>
      <c r="CM113" s="263">
        <v>-542</v>
      </c>
      <c r="CN113" s="263">
        <v>-400955</v>
      </c>
      <c r="CO113" s="263">
        <v>-915913</v>
      </c>
      <c r="CP113" s="263">
        <v>-323</v>
      </c>
      <c r="CQ113" s="263">
        <v>-124</v>
      </c>
      <c r="CR113" s="263">
        <v>-862</v>
      </c>
      <c r="CS113" s="263">
        <v>-16368</v>
      </c>
      <c r="CT113" s="263">
        <v>-768</v>
      </c>
      <c r="CU113" s="263">
        <v>-543</v>
      </c>
      <c r="CV113" s="263">
        <v>-557</v>
      </c>
      <c r="CW113" s="263">
        <v>-354</v>
      </c>
      <c r="CX113" s="263">
        <v>-456</v>
      </c>
      <c r="CY113" s="263">
        <v>0</v>
      </c>
      <c r="CZ113" s="263">
        <v>-228054</v>
      </c>
      <c r="DA113" s="264">
        <v>-49708380</v>
      </c>
      <c r="DD113" s="244"/>
      <c r="DE113" s="244"/>
    </row>
    <row r="114" spans="1:119" ht="15" customHeight="1" x14ac:dyDescent="0.15">
      <c r="A114" s="248" t="s">
        <v>436</v>
      </c>
      <c r="B114" s="265" t="s">
        <v>498</v>
      </c>
      <c r="C114" s="250">
        <v>63595413</v>
      </c>
      <c r="D114" s="251">
        <v>32222500</v>
      </c>
      <c r="E114" s="251">
        <v>13243089</v>
      </c>
      <c r="F114" s="251">
        <v>28154389</v>
      </c>
      <c r="G114" s="251">
        <v>23226123</v>
      </c>
      <c r="H114" s="251">
        <v>0</v>
      </c>
      <c r="I114" s="251">
        <v>11332731</v>
      </c>
      <c r="J114" s="251">
        <v>38416060</v>
      </c>
      <c r="K114" s="251">
        <v>18428398</v>
      </c>
      <c r="L114" s="251">
        <v>5967785</v>
      </c>
      <c r="M114" s="251">
        <v>17781903</v>
      </c>
      <c r="N114" s="251">
        <v>24995838</v>
      </c>
      <c r="O114" s="251">
        <v>5503044</v>
      </c>
      <c r="P114" s="251">
        <v>1517941</v>
      </c>
      <c r="Q114" s="251">
        <v>1648894</v>
      </c>
      <c r="R114" s="251">
        <v>9989215</v>
      </c>
      <c r="S114" s="251">
        <v>22953343</v>
      </c>
      <c r="T114" s="251">
        <v>3166498</v>
      </c>
      <c r="U114" s="251">
        <v>11952792</v>
      </c>
      <c r="V114" s="251">
        <v>6716597</v>
      </c>
      <c r="W114" s="251">
        <v>7374529</v>
      </c>
      <c r="X114" s="251">
        <v>2170790</v>
      </c>
      <c r="Y114" s="251">
        <v>1099306</v>
      </c>
      <c r="Z114" s="251">
        <v>82481</v>
      </c>
      <c r="AA114" s="251">
        <v>720395</v>
      </c>
      <c r="AB114" s="251">
        <v>18621744</v>
      </c>
      <c r="AC114" s="251">
        <v>1270749</v>
      </c>
      <c r="AD114" s="251">
        <v>4724522</v>
      </c>
      <c r="AE114" s="251">
        <v>17612162</v>
      </c>
      <c r="AF114" s="251">
        <v>2505496</v>
      </c>
      <c r="AG114" s="251">
        <v>3273641</v>
      </c>
      <c r="AH114" s="251">
        <v>4329630</v>
      </c>
      <c r="AI114" s="251">
        <v>35643245</v>
      </c>
      <c r="AJ114" s="251">
        <v>5855059</v>
      </c>
      <c r="AK114" s="251">
        <v>0</v>
      </c>
      <c r="AL114" s="251">
        <v>0</v>
      </c>
      <c r="AM114" s="251">
        <v>7779665</v>
      </c>
      <c r="AN114" s="251">
        <v>11738727</v>
      </c>
      <c r="AO114" s="251">
        <v>819932</v>
      </c>
      <c r="AP114" s="251">
        <v>0</v>
      </c>
      <c r="AQ114" s="251">
        <v>3787140</v>
      </c>
      <c r="AR114" s="251">
        <v>16855559</v>
      </c>
      <c r="AS114" s="251">
        <v>31662231</v>
      </c>
      <c r="AT114" s="251">
        <v>45527126</v>
      </c>
      <c r="AU114" s="251">
        <v>90973022</v>
      </c>
      <c r="AV114" s="251">
        <v>39294095</v>
      </c>
      <c r="AW114" s="251">
        <v>22313502</v>
      </c>
      <c r="AX114" s="251">
        <v>57707741</v>
      </c>
      <c r="AY114" s="251">
        <v>13334910</v>
      </c>
      <c r="AZ114" s="251">
        <v>1683881</v>
      </c>
      <c r="BA114" s="251">
        <v>1322849</v>
      </c>
      <c r="BB114" s="251">
        <v>1817289</v>
      </c>
      <c r="BC114" s="251">
        <v>16543330</v>
      </c>
      <c r="BD114" s="251">
        <v>3126598</v>
      </c>
      <c r="BE114" s="251">
        <v>98153596</v>
      </c>
      <c r="BF114" s="251">
        <v>4945419</v>
      </c>
      <c r="BG114" s="251">
        <v>542175</v>
      </c>
      <c r="BH114" s="251">
        <v>16669358</v>
      </c>
      <c r="BI114" s="251">
        <v>2293719</v>
      </c>
      <c r="BJ114" s="251">
        <v>164293184</v>
      </c>
      <c r="BK114" s="251">
        <v>55138933</v>
      </c>
      <c r="BL114" s="251">
        <v>420442299</v>
      </c>
      <c r="BM114" s="251">
        <v>43042443</v>
      </c>
      <c r="BN114" s="251">
        <v>4188334</v>
      </c>
      <c r="BO114" s="251">
        <v>22114278</v>
      </c>
      <c r="BP114" s="251">
        <v>41545935</v>
      </c>
      <c r="BQ114" s="251">
        <v>191373037</v>
      </c>
      <c r="BR114" s="251">
        <v>277252183</v>
      </c>
      <c r="BS114" s="251">
        <v>171210073</v>
      </c>
      <c r="BT114" s="251">
        <v>52912415</v>
      </c>
      <c r="BU114" s="251">
        <v>58738269</v>
      </c>
      <c r="BV114" s="251">
        <v>447881922</v>
      </c>
      <c r="BW114" s="251">
        <v>12316484</v>
      </c>
      <c r="BX114" s="251">
        <v>130432472</v>
      </c>
      <c r="BY114" s="251">
        <v>0</v>
      </c>
      <c r="BZ114" s="251">
        <v>2083331</v>
      </c>
      <c r="CA114" s="251">
        <v>1289909</v>
      </c>
      <c r="CB114" s="251">
        <v>4370488</v>
      </c>
      <c r="CC114" s="251">
        <v>6444850</v>
      </c>
      <c r="CD114" s="251">
        <v>35274406</v>
      </c>
      <c r="CE114" s="251">
        <v>13073424</v>
      </c>
      <c r="CF114" s="251">
        <v>75771804</v>
      </c>
      <c r="CG114" s="251">
        <v>9889756</v>
      </c>
      <c r="CH114" s="251">
        <v>53977108</v>
      </c>
      <c r="CI114" s="251">
        <v>228121327</v>
      </c>
      <c r="CJ114" s="251">
        <v>225064676</v>
      </c>
      <c r="CK114" s="251">
        <v>67814326</v>
      </c>
      <c r="CL114" s="251">
        <v>263007437</v>
      </c>
      <c r="CM114" s="251">
        <v>67832287</v>
      </c>
      <c r="CN114" s="251">
        <v>79474287</v>
      </c>
      <c r="CO114" s="251">
        <v>25873436</v>
      </c>
      <c r="CP114" s="251">
        <v>61460587</v>
      </c>
      <c r="CQ114" s="251">
        <v>5301570</v>
      </c>
      <c r="CR114" s="251">
        <v>51670118</v>
      </c>
      <c r="CS114" s="251">
        <v>175197663</v>
      </c>
      <c r="CT114" s="251">
        <v>33158361</v>
      </c>
      <c r="CU114" s="251">
        <v>57497943</v>
      </c>
      <c r="CV114" s="251">
        <v>30950999</v>
      </c>
      <c r="CW114" s="251">
        <v>47689684</v>
      </c>
      <c r="CX114" s="251">
        <v>37775691</v>
      </c>
      <c r="CY114" s="251">
        <v>0</v>
      </c>
      <c r="CZ114" s="251">
        <v>18572274</v>
      </c>
      <c r="DA114" s="252">
        <v>4706508169</v>
      </c>
      <c r="DB114" s="253"/>
      <c r="DC114" s="253"/>
      <c r="DD114" s="244"/>
      <c r="DE114" s="244"/>
      <c r="DF114" s="253"/>
      <c r="DG114" s="253"/>
      <c r="DH114" s="253"/>
      <c r="DI114" s="253"/>
      <c r="DJ114" s="253"/>
      <c r="DK114" s="253"/>
      <c r="DL114" s="253"/>
      <c r="DM114" s="253"/>
      <c r="DN114" s="253"/>
      <c r="DO114" s="253"/>
    </row>
    <row r="115" spans="1:119" ht="15" customHeight="1" x14ac:dyDescent="0.15">
      <c r="A115" s="248" t="s">
        <v>437</v>
      </c>
      <c r="B115" s="265" t="s">
        <v>621</v>
      </c>
      <c r="C115" s="250">
        <v>117436422</v>
      </c>
      <c r="D115" s="251">
        <v>149524292</v>
      </c>
      <c r="E115" s="251">
        <v>21461229</v>
      </c>
      <c r="F115" s="251">
        <v>40387236</v>
      </c>
      <c r="G115" s="251">
        <v>39329479</v>
      </c>
      <c r="H115" s="251">
        <v>0</v>
      </c>
      <c r="I115" s="251">
        <v>22991405</v>
      </c>
      <c r="J115" s="251">
        <v>198810272</v>
      </c>
      <c r="K115" s="251">
        <v>61365550</v>
      </c>
      <c r="L115" s="251">
        <v>45980722</v>
      </c>
      <c r="M115" s="251">
        <v>45186520</v>
      </c>
      <c r="N115" s="251">
        <v>72489650</v>
      </c>
      <c r="O115" s="251">
        <v>10214290</v>
      </c>
      <c r="P115" s="251">
        <v>6910200</v>
      </c>
      <c r="Q115" s="251">
        <v>3970890</v>
      </c>
      <c r="R115" s="251">
        <v>23526930</v>
      </c>
      <c r="S115" s="251">
        <v>57491256</v>
      </c>
      <c r="T115" s="251">
        <v>8009960</v>
      </c>
      <c r="U115" s="251">
        <v>41753250</v>
      </c>
      <c r="V115" s="251">
        <v>15130610</v>
      </c>
      <c r="W115" s="251">
        <v>13750050</v>
      </c>
      <c r="X115" s="251">
        <v>6862180</v>
      </c>
      <c r="Y115" s="251">
        <v>2999220</v>
      </c>
      <c r="Z115" s="251">
        <v>431830</v>
      </c>
      <c r="AA115" s="251">
        <v>2721710</v>
      </c>
      <c r="AB115" s="251">
        <v>35247210</v>
      </c>
      <c r="AC115" s="251">
        <v>4284920</v>
      </c>
      <c r="AD115" s="251">
        <v>12857830</v>
      </c>
      <c r="AE115" s="251">
        <v>49226160</v>
      </c>
      <c r="AF115" s="251">
        <v>4848740</v>
      </c>
      <c r="AG115" s="251">
        <v>8238310</v>
      </c>
      <c r="AH115" s="251">
        <v>8521270</v>
      </c>
      <c r="AI115" s="251">
        <v>79087010</v>
      </c>
      <c r="AJ115" s="251">
        <v>10613290</v>
      </c>
      <c r="AK115" s="251">
        <v>0</v>
      </c>
      <c r="AL115" s="251">
        <v>0</v>
      </c>
      <c r="AM115" s="251">
        <v>42918430</v>
      </c>
      <c r="AN115" s="251">
        <v>30423260</v>
      </c>
      <c r="AO115" s="251">
        <v>2789860</v>
      </c>
      <c r="AP115" s="251">
        <v>0</v>
      </c>
      <c r="AQ115" s="251">
        <v>16098070</v>
      </c>
      <c r="AR115" s="251">
        <v>44065820</v>
      </c>
      <c r="AS115" s="251">
        <v>66297410</v>
      </c>
      <c r="AT115" s="251">
        <v>102149750</v>
      </c>
      <c r="AU115" s="251">
        <v>183263620</v>
      </c>
      <c r="AV115" s="251">
        <v>84676590</v>
      </c>
      <c r="AW115" s="251">
        <v>53231100</v>
      </c>
      <c r="AX115" s="251">
        <v>160060800</v>
      </c>
      <c r="AY115" s="251">
        <v>35065070</v>
      </c>
      <c r="AZ115" s="251">
        <v>5078750</v>
      </c>
      <c r="BA115" s="251">
        <v>3206560</v>
      </c>
      <c r="BB115" s="251">
        <v>5630930</v>
      </c>
      <c r="BC115" s="251">
        <v>46490120</v>
      </c>
      <c r="BD115" s="251">
        <v>9903290</v>
      </c>
      <c r="BE115" s="251">
        <v>523909250</v>
      </c>
      <c r="BF115" s="251">
        <v>15318970</v>
      </c>
      <c r="BG115" s="251">
        <v>1630100</v>
      </c>
      <c r="BH115" s="251">
        <v>47516962</v>
      </c>
      <c r="BI115" s="251">
        <v>7023587</v>
      </c>
      <c r="BJ115" s="251">
        <v>351767001</v>
      </c>
      <c r="BK115" s="251">
        <v>124155285</v>
      </c>
      <c r="BL115" s="251">
        <v>850081356</v>
      </c>
      <c r="BM115" s="251">
        <v>112575440</v>
      </c>
      <c r="BN115" s="251">
        <v>12254226</v>
      </c>
      <c r="BO115" s="251">
        <v>45555540</v>
      </c>
      <c r="BP115" s="251">
        <v>63467865</v>
      </c>
      <c r="BQ115" s="251">
        <v>263215369</v>
      </c>
      <c r="BR115" s="251">
        <v>415525288</v>
      </c>
      <c r="BS115" s="251">
        <v>251803896</v>
      </c>
      <c r="BT115" s="251">
        <v>69271395</v>
      </c>
      <c r="BU115" s="251">
        <v>79198547</v>
      </c>
      <c r="BV115" s="251">
        <v>496299836</v>
      </c>
      <c r="BW115" s="251">
        <v>18394332</v>
      </c>
      <c r="BX115" s="251">
        <v>172329053</v>
      </c>
      <c r="BY115" s="251">
        <v>101389403</v>
      </c>
      <c r="BZ115" s="251">
        <v>4569911</v>
      </c>
      <c r="CA115" s="251">
        <v>7201528</v>
      </c>
      <c r="CB115" s="251">
        <v>6376466</v>
      </c>
      <c r="CC115" s="251">
        <v>10105389</v>
      </c>
      <c r="CD115" s="251">
        <v>51033263</v>
      </c>
      <c r="CE115" s="251">
        <v>16702358</v>
      </c>
      <c r="CF115" s="251">
        <v>140810369</v>
      </c>
      <c r="CG115" s="251">
        <v>24545254</v>
      </c>
      <c r="CH115" s="251">
        <v>104893276</v>
      </c>
      <c r="CI115" s="251">
        <v>317102301</v>
      </c>
      <c r="CJ115" s="251">
        <v>275315498</v>
      </c>
      <c r="CK115" s="251">
        <v>111751457</v>
      </c>
      <c r="CL115" s="251">
        <v>468401869</v>
      </c>
      <c r="CM115" s="251">
        <v>97479222</v>
      </c>
      <c r="CN115" s="251">
        <v>102554800</v>
      </c>
      <c r="CO115" s="251">
        <v>42860625</v>
      </c>
      <c r="CP115" s="251">
        <v>91055388</v>
      </c>
      <c r="CQ115" s="251">
        <v>18240888</v>
      </c>
      <c r="CR115" s="251">
        <v>133210100</v>
      </c>
      <c r="CS115" s="251">
        <v>240622505</v>
      </c>
      <c r="CT115" s="251">
        <v>68354540</v>
      </c>
      <c r="CU115" s="251">
        <v>142418040</v>
      </c>
      <c r="CV115" s="251">
        <v>44786670</v>
      </c>
      <c r="CW115" s="251">
        <v>67404977</v>
      </c>
      <c r="CX115" s="251">
        <v>53947637</v>
      </c>
      <c r="CY115" s="251">
        <v>13265231</v>
      </c>
      <c r="CZ115" s="251">
        <v>45095759</v>
      </c>
      <c r="DA115" s="252">
        <v>8835797345</v>
      </c>
      <c r="DB115" s="253"/>
      <c r="DC115" s="224"/>
      <c r="DD115" s="266"/>
      <c r="DE115" s="266"/>
      <c r="DF115" s="253"/>
      <c r="DG115" s="253"/>
      <c r="DH115" s="253"/>
      <c r="DI115" s="253"/>
      <c r="DJ115" s="253"/>
      <c r="DK115" s="253"/>
      <c r="DL115" s="253"/>
      <c r="DM115" s="253"/>
      <c r="DN115" s="253"/>
      <c r="DO115" s="253"/>
    </row>
  </sheetData>
  <sheetProtection sheet="1" objects="1" scenarios="1"/>
  <phoneticPr fontId="4"/>
  <pageMargins left="0.70866141732283472" right="0.70866141732283472" top="0.74803149606299213" bottom="0.74803149606299213" header="0.31496062992125984" footer="0.31496062992125984"/>
  <pageSetup paperSize="9" scale="40" fitToHeight="1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Z115"/>
  <sheetViews>
    <sheetView zoomScale="80" zoomScaleNormal="80" zoomScaleSheetLayoutView="80" workbookViewId="0">
      <pane xSplit="2" ySplit="4" topLeftCell="C5" activePane="bottomRight" state="frozen"/>
      <selection activeCell="B12" sqref="B12:K13"/>
      <selection pane="topRight" activeCell="B12" sqref="B12:K13"/>
      <selection pane="bottomLeft" activeCell="B12" sqref="B12:K13"/>
      <selection pane="bottomRight" activeCell="C5" sqref="C5"/>
    </sheetView>
  </sheetViews>
  <sheetFormatPr defaultColWidth="10.625" defaultRowHeight="15" customHeight="1" x14ac:dyDescent="0.15"/>
  <cols>
    <col min="1" max="1" width="7.625" style="222" customWidth="1"/>
    <col min="2" max="2" width="22.5" style="223" customWidth="1"/>
    <col min="3" max="3" width="10.625" style="224" customWidth="1"/>
    <col min="4" max="6" width="10.875" style="224" bestFit="1" customWidth="1"/>
    <col min="7" max="7" width="11.125" style="224" bestFit="1" customWidth="1"/>
    <col min="8" max="8" width="10.875" style="224" bestFit="1" customWidth="1"/>
    <col min="9" max="9" width="11.125" style="224" bestFit="1" customWidth="1"/>
    <col min="10" max="12" width="10.875" style="224" bestFit="1" customWidth="1"/>
    <col min="13" max="13" width="11.125" style="224" bestFit="1" customWidth="1"/>
    <col min="14" max="16" width="10.875" style="224" bestFit="1" customWidth="1"/>
    <col min="17" max="21" width="11.125" style="224" bestFit="1" customWidth="1"/>
    <col min="22" max="23" width="10.875" style="224" bestFit="1" customWidth="1"/>
    <col min="24" max="24" width="12.25" style="224" bestFit="1" customWidth="1"/>
    <col min="25" max="25" width="11" style="224" bestFit="1" customWidth="1"/>
    <col min="26" max="27" width="10.75" style="224" bestFit="1" customWidth="1"/>
    <col min="28" max="28" width="11.125" style="224" bestFit="1" customWidth="1"/>
    <col min="29" max="30" width="10.875" style="224" bestFit="1" customWidth="1"/>
    <col min="31" max="31" width="11.125" style="224" bestFit="1" customWidth="1"/>
    <col min="32" max="32" width="10.875" style="224" bestFit="1" customWidth="1"/>
    <col min="33" max="33" width="11.125" style="224" bestFit="1" customWidth="1"/>
    <col min="34" max="36" width="10.875" style="224" bestFit="1" customWidth="1"/>
    <col min="37" max="38" width="11.125" style="224" bestFit="1" customWidth="1"/>
    <col min="39" max="39" width="10.875" style="224" bestFit="1" customWidth="1"/>
    <col min="40" max="41" width="11.125" style="224" bestFit="1" customWidth="1"/>
    <col min="42" max="45" width="10.875" style="224" bestFit="1" customWidth="1"/>
    <col min="46" max="46" width="11.125" style="224" bestFit="1" customWidth="1"/>
    <col min="47" max="49" width="10.875" style="224" bestFit="1" customWidth="1"/>
    <col min="50" max="50" width="11.125" style="224" bestFit="1" customWidth="1"/>
    <col min="51" max="62" width="10.875" style="224" bestFit="1" customWidth="1"/>
    <col min="63" max="63" width="11.125" style="224" bestFit="1" customWidth="1"/>
    <col min="64" max="72" width="10.875" style="224" bestFit="1" customWidth="1"/>
    <col min="73" max="73" width="12.25" style="224" bestFit="1" customWidth="1"/>
    <col min="74" max="85" width="10.875" style="224" bestFit="1" customWidth="1"/>
    <col min="86" max="86" width="11" style="224" bestFit="1" customWidth="1"/>
    <col min="87" max="88" width="11.125" style="224" bestFit="1" customWidth="1"/>
    <col min="89" max="89" width="10.875" style="224" bestFit="1" customWidth="1"/>
    <col min="90" max="90" width="11.125" style="224" bestFit="1" customWidth="1"/>
    <col min="91" max="95" width="10.875" style="224" bestFit="1" customWidth="1"/>
    <col min="96" max="96" width="10.875" style="224" customWidth="1"/>
    <col min="97" max="97" width="11.125" style="224" bestFit="1" customWidth="1"/>
    <col min="98" max="103" width="10.875" style="224" bestFit="1" customWidth="1"/>
    <col min="104" max="104" width="11.125" style="224" bestFit="1" customWidth="1"/>
    <col min="105" max="16384" width="10.625" style="224"/>
  </cols>
  <sheetData>
    <row r="1" spans="1:104" ht="24.95" customHeight="1" x14ac:dyDescent="0.15">
      <c r="A1" s="222" t="s">
        <v>524</v>
      </c>
    </row>
    <row r="2" spans="1:104" ht="15" customHeight="1" x14ac:dyDescent="0.15">
      <c r="A2" s="222" t="s">
        <v>499</v>
      </c>
    </row>
    <row r="3" spans="1:104" s="232" customFormat="1" ht="15" customHeight="1" x14ac:dyDescent="0.15">
      <c r="A3" s="227" t="s">
        <v>528</v>
      </c>
      <c r="B3" s="267"/>
      <c r="C3" s="229" t="s">
        <v>327</v>
      </c>
      <c r="D3" s="230" t="s">
        <v>328</v>
      </c>
      <c r="E3" s="230" t="s">
        <v>329</v>
      </c>
      <c r="F3" s="230" t="s">
        <v>330</v>
      </c>
      <c r="G3" s="230" t="s">
        <v>331</v>
      </c>
      <c r="H3" s="230" t="s">
        <v>332</v>
      </c>
      <c r="I3" s="230" t="s">
        <v>333</v>
      </c>
      <c r="J3" s="230" t="s">
        <v>334</v>
      </c>
      <c r="K3" s="230" t="s">
        <v>335</v>
      </c>
      <c r="L3" s="230" t="s">
        <v>336</v>
      </c>
      <c r="M3" s="230" t="s">
        <v>337</v>
      </c>
      <c r="N3" s="230" t="s">
        <v>338</v>
      </c>
      <c r="O3" s="230" t="s">
        <v>339</v>
      </c>
      <c r="P3" s="230" t="s">
        <v>340</v>
      </c>
      <c r="Q3" s="230" t="s">
        <v>341</v>
      </c>
      <c r="R3" s="230" t="s">
        <v>342</v>
      </c>
      <c r="S3" s="230" t="s">
        <v>343</v>
      </c>
      <c r="T3" s="230" t="s">
        <v>344</v>
      </c>
      <c r="U3" s="230" t="s">
        <v>345</v>
      </c>
      <c r="V3" s="230" t="s">
        <v>346</v>
      </c>
      <c r="W3" s="230" t="s">
        <v>347</v>
      </c>
      <c r="X3" s="230" t="s">
        <v>348</v>
      </c>
      <c r="Y3" s="230" t="s">
        <v>349</v>
      </c>
      <c r="Z3" s="230" t="s">
        <v>350</v>
      </c>
      <c r="AA3" s="230" t="s">
        <v>351</v>
      </c>
      <c r="AB3" s="230" t="s">
        <v>352</v>
      </c>
      <c r="AC3" s="230" t="s">
        <v>353</v>
      </c>
      <c r="AD3" s="230" t="s">
        <v>354</v>
      </c>
      <c r="AE3" s="230" t="s">
        <v>355</v>
      </c>
      <c r="AF3" s="230" t="s">
        <v>356</v>
      </c>
      <c r="AG3" s="230" t="s">
        <v>357</v>
      </c>
      <c r="AH3" s="230" t="s">
        <v>358</v>
      </c>
      <c r="AI3" s="230" t="s">
        <v>359</v>
      </c>
      <c r="AJ3" s="230" t="s">
        <v>360</v>
      </c>
      <c r="AK3" s="230" t="s">
        <v>361</v>
      </c>
      <c r="AL3" s="230" t="s">
        <v>362</v>
      </c>
      <c r="AM3" s="230" t="s">
        <v>363</v>
      </c>
      <c r="AN3" s="230" t="s">
        <v>364</v>
      </c>
      <c r="AO3" s="230" t="s">
        <v>365</v>
      </c>
      <c r="AP3" s="230" t="s">
        <v>366</v>
      </c>
      <c r="AQ3" s="230" t="s">
        <v>367</v>
      </c>
      <c r="AR3" s="230" t="s">
        <v>368</v>
      </c>
      <c r="AS3" s="230" t="s">
        <v>369</v>
      </c>
      <c r="AT3" s="230" t="s">
        <v>370</v>
      </c>
      <c r="AU3" s="230" t="s">
        <v>371</v>
      </c>
      <c r="AV3" s="230" t="s">
        <v>372</v>
      </c>
      <c r="AW3" s="230" t="s">
        <v>373</v>
      </c>
      <c r="AX3" s="230" t="s">
        <v>374</v>
      </c>
      <c r="AY3" s="230" t="s">
        <v>375</v>
      </c>
      <c r="AZ3" s="230" t="s">
        <v>376</v>
      </c>
      <c r="BA3" s="230" t="s">
        <v>377</v>
      </c>
      <c r="BB3" s="230" t="s">
        <v>378</v>
      </c>
      <c r="BC3" s="230" t="s">
        <v>379</v>
      </c>
      <c r="BD3" s="230" t="s">
        <v>380</v>
      </c>
      <c r="BE3" s="230" t="s">
        <v>381</v>
      </c>
      <c r="BF3" s="230" t="s">
        <v>382</v>
      </c>
      <c r="BG3" s="230" t="s">
        <v>383</v>
      </c>
      <c r="BH3" s="230" t="s">
        <v>384</v>
      </c>
      <c r="BI3" s="230" t="s">
        <v>385</v>
      </c>
      <c r="BJ3" s="230" t="s">
        <v>386</v>
      </c>
      <c r="BK3" s="230" t="s">
        <v>387</v>
      </c>
      <c r="BL3" s="230" t="s">
        <v>388</v>
      </c>
      <c r="BM3" s="230" t="s">
        <v>389</v>
      </c>
      <c r="BN3" s="230" t="s">
        <v>390</v>
      </c>
      <c r="BO3" s="230" t="s">
        <v>391</v>
      </c>
      <c r="BP3" s="230" t="s">
        <v>392</v>
      </c>
      <c r="BQ3" s="230" t="s">
        <v>393</v>
      </c>
      <c r="BR3" s="230" t="s">
        <v>394</v>
      </c>
      <c r="BS3" s="230" t="s">
        <v>395</v>
      </c>
      <c r="BT3" s="230" t="s">
        <v>396</v>
      </c>
      <c r="BU3" s="230" t="s">
        <v>397</v>
      </c>
      <c r="BV3" s="230" t="s">
        <v>398</v>
      </c>
      <c r="BW3" s="230" t="s">
        <v>399</v>
      </c>
      <c r="BX3" s="230" t="s">
        <v>400</v>
      </c>
      <c r="BY3" s="230" t="s">
        <v>401</v>
      </c>
      <c r="BZ3" s="230" t="s">
        <v>402</v>
      </c>
      <c r="CA3" s="230" t="s">
        <v>403</v>
      </c>
      <c r="CB3" s="230" t="s">
        <v>404</v>
      </c>
      <c r="CC3" s="230" t="s">
        <v>405</v>
      </c>
      <c r="CD3" s="230" t="s">
        <v>406</v>
      </c>
      <c r="CE3" s="230" t="s">
        <v>407</v>
      </c>
      <c r="CF3" s="230" t="s">
        <v>408</v>
      </c>
      <c r="CG3" s="230" t="s">
        <v>409</v>
      </c>
      <c r="CH3" s="230" t="s">
        <v>410</v>
      </c>
      <c r="CI3" s="230" t="s">
        <v>411</v>
      </c>
      <c r="CJ3" s="230" t="s">
        <v>412</v>
      </c>
      <c r="CK3" s="230" t="s">
        <v>413</v>
      </c>
      <c r="CL3" s="230" t="s">
        <v>414</v>
      </c>
      <c r="CM3" s="230" t="s">
        <v>415</v>
      </c>
      <c r="CN3" s="230" t="s">
        <v>416</v>
      </c>
      <c r="CO3" s="230" t="s">
        <v>417</v>
      </c>
      <c r="CP3" s="230" t="s">
        <v>418</v>
      </c>
      <c r="CQ3" s="230" t="s">
        <v>419</v>
      </c>
      <c r="CR3" s="230" t="s">
        <v>420</v>
      </c>
      <c r="CS3" s="230" t="s">
        <v>421</v>
      </c>
      <c r="CT3" s="230" t="s">
        <v>422</v>
      </c>
      <c r="CU3" s="230" t="s">
        <v>423</v>
      </c>
      <c r="CV3" s="230" t="s">
        <v>424</v>
      </c>
      <c r="CW3" s="230" t="s">
        <v>425</v>
      </c>
      <c r="CX3" s="230" t="s">
        <v>426</v>
      </c>
      <c r="CY3" s="230" t="s">
        <v>427</v>
      </c>
      <c r="CZ3" s="268" t="s">
        <v>429</v>
      </c>
    </row>
    <row r="4" spans="1:104" s="240" customFormat="1" ht="39.950000000000003" customHeight="1" x14ac:dyDescent="0.15">
      <c r="A4" s="233"/>
      <c r="B4" s="262"/>
      <c r="C4" s="235" t="s">
        <v>529</v>
      </c>
      <c r="D4" s="236" t="s">
        <v>474</v>
      </c>
      <c r="E4" s="236" t="s">
        <v>530</v>
      </c>
      <c r="F4" s="236" t="s">
        <v>531</v>
      </c>
      <c r="G4" s="236" t="s">
        <v>671</v>
      </c>
      <c r="H4" s="236" t="s">
        <v>532</v>
      </c>
      <c r="I4" s="236" t="s">
        <v>533</v>
      </c>
      <c r="J4" s="236" t="s">
        <v>534</v>
      </c>
      <c r="K4" s="236" t="s">
        <v>535</v>
      </c>
      <c r="L4" s="236" t="s">
        <v>536</v>
      </c>
      <c r="M4" s="236" t="s">
        <v>537</v>
      </c>
      <c r="N4" s="236" t="s">
        <v>538</v>
      </c>
      <c r="O4" s="236" t="s">
        <v>539</v>
      </c>
      <c r="P4" s="236" t="s">
        <v>540</v>
      </c>
      <c r="Q4" s="236" t="s">
        <v>541</v>
      </c>
      <c r="R4" s="236" t="s">
        <v>542</v>
      </c>
      <c r="S4" s="236" t="s">
        <v>543</v>
      </c>
      <c r="T4" s="236" t="s">
        <v>544</v>
      </c>
      <c r="U4" s="236" t="s">
        <v>545</v>
      </c>
      <c r="V4" s="236" t="s">
        <v>546</v>
      </c>
      <c r="W4" s="236" t="s">
        <v>547</v>
      </c>
      <c r="X4" s="236" t="s">
        <v>548</v>
      </c>
      <c r="Y4" s="236" t="s">
        <v>549</v>
      </c>
      <c r="Z4" s="236" t="s">
        <v>672</v>
      </c>
      <c r="AA4" s="236" t="s">
        <v>673</v>
      </c>
      <c r="AB4" s="236" t="s">
        <v>550</v>
      </c>
      <c r="AC4" s="236" t="s">
        <v>551</v>
      </c>
      <c r="AD4" s="236" t="s">
        <v>674</v>
      </c>
      <c r="AE4" s="236" t="s">
        <v>552</v>
      </c>
      <c r="AF4" s="236" t="s">
        <v>553</v>
      </c>
      <c r="AG4" s="236" t="s">
        <v>554</v>
      </c>
      <c r="AH4" s="236" t="s">
        <v>555</v>
      </c>
      <c r="AI4" s="236" t="s">
        <v>556</v>
      </c>
      <c r="AJ4" s="236" t="s">
        <v>642</v>
      </c>
      <c r="AK4" s="236" t="s">
        <v>557</v>
      </c>
      <c r="AL4" s="236" t="s">
        <v>558</v>
      </c>
      <c r="AM4" s="236" t="s">
        <v>559</v>
      </c>
      <c r="AN4" s="236" t="s">
        <v>675</v>
      </c>
      <c r="AO4" s="236" t="s">
        <v>560</v>
      </c>
      <c r="AP4" s="236" t="s">
        <v>561</v>
      </c>
      <c r="AQ4" s="236" t="s">
        <v>562</v>
      </c>
      <c r="AR4" s="236" t="s">
        <v>563</v>
      </c>
      <c r="AS4" s="236" t="s">
        <v>564</v>
      </c>
      <c r="AT4" s="236" t="s">
        <v>565</v>
      </c>
      <c r="AU4" s="236" t="s">
        <v>566</v>
      </c>
      <c r="AV4" s="236" t="s">
        <v>567</v>
      </c>
      <c r="AW4" s="236" t="s">
        <v>568</v>
      </c>
      <c r="AX4" s="236" t="s">
        <v>569</v>
      </c>
      <c r="AY4" s="236" t="s">
        <v>570</v>
      </c>
      <c r="AZ4" s="236" t="s">
        <v>475</v>
      </c>
      <c r="BA4" s="236" t="s">
        <v>571</v>
      </c>
      <c r="BB4" s="236" t="s">
        <v>572</v>
      </c>
      <c r="BC4" s="236" t="s">
        <v>573</v>
      </c>
      <c r="BD4" s="236" t="s">
        <v>574</v>
      </c>
      <c r="BE4" s="236" t="s">
        <v>653</v>
      </c>
      <c r="BF4" s="236" t="s">
        <v>575</v>
      </c>
      <c r="BG4" s="236" t="s">
        <v>576</v>
      </c>
      <c r="BH4" s="236" t="s">
        <v>577</v>
      </c>
      <c r="BI4" s="236" t="s">
        <v>326</v>
      </c>
      <c r="BJ4" s="236" t="s">
        <v>578</v>
      </c>
      <c r="BK4" s="236" t="s">
        <v>476</v>
      </c>
      <c r="BL4" s="236" t="s">
        <v>477</v>
      </c>
      <c r="BM4" s="236" t="s">
        <v>579</v>
      </c>
      <c r="BN4" s="236" t="s">
        <v>580</v>
      </c>
      <c r="BO4" s="236" t="s">
        <v>581</v>
      </c>
      <c r="BP4" s="236" t="s">
        <v>582</v>
      </c>
      <c r="BQ4" s="236" t="s">
        <v>583</v>
      </c>
      <c r="BR4" s="236" t="s">
        <v>478</v>
      </c>
      <c r="BS4" s="236" t="s">
        <v>584</v>
      </c>
      <c r="BT4" s="236" t="s">
        <v>585</v>
      </c>
      <c r="BU4" s="236" t="s">
        <v>479</v>
      </c>
      <c r="BV4" s="236" t="s">
        <v>480</v>
      </c>
      <c r="BW4" s="236" t="s">
        <v>586</v>
      </c>
      <c r="BX4" s="236" t="s">
        <v>587</v>
      </c>
      <c r="BY4" s="236" t="s">
        <v>588</v>
      </c>
      <c r="BZ4" s="236" t="s">
        <v>589</v>
      </c>
      <c r="CA4" s="236" t="s">
        <v>590</v>
      </c>
      <c r="CB4" s="236" t="s">
        <v>591</v>
      </c>
      <c r="CC4" s="236" t="s">
        <v>481</v>
      </c>
      <c r="CD4" s="236" t="s">
        <v>592</v>
      </c>
      <c r="CE4" s="236" t="s">
        <v>482</v>
      </c>
      <c r="CF4" s="236" t="s">
        <v>593</v>
      </c>
      <c r="CG4" s="236" t="s">
        <v>594</v>
      </c>
      <c r="CH4" s="236" t="s">
        <v>676</v>
      </c>
      <c r="CI4" s="236" t="s">
        <v>595</v>
      </c>
      <c r="CJ4" s="236" t="s">
        <v>596</v>
      </c>
      <c r="CK4" s="236" t="s">
        <v>597</v>
      </c>
      <c r="CL4" s="236" t="s">
        <v>598</v>
      </c>
      <c r="CM4" s="236" t="s">
        <v>599</v>
      </c>
      <c r="CN4" s="236" t="s">
        <v>600</v>
      </c>
      <c r="CO4" s="236" t="s">
        <v>601</v>
      </c>
      <c r="CP4" s="236" t="s">
        <v>602</v>
      </c>
      <c r="CQ4" s="236" t="s">
        <v>603</v>
      </c>
      <c r="CR4" s="236" t="s">
        <v>604</v>
      </c>
      <c r="CS4" s="236" t="s">
        <v>605</v>
      </c>
      <c r="CT4" s="236" t="s">
        <v>606</v>
      </c>
      <c r="CU4" s="236" t="s">
        <v>483</v>
      </c>
      <c r="CV4" s="236" t="s">
        <v>607</v>
      </c>
      <c r="CW4" s="236" t="s">
        <v>608</v>
      </c>
      <c r="CX4" s="236" t="s">
        <v>609</v>
      </c>
      <c r="CY4" s="236" t="s">
        <v>484</v>
      </c>
      <c r="CZ4" s="269" t="s">
        <v>485</v>
      </c>
    </row>
    <row r="5" spans="1:104" s="275" customFormat="1" ht="15" customHeight="1" x14ac:dyDescent="0.15">
      <c r="A5" s="270" t="s">
        <v>327</v>
      </c>
      <c r="B5" s="271" t="s">
        <v>529</v>
      </c>
      <c r="C5" s="272">
        <v>2.3405524054539058E-2</v>
      </c>
      <c r="D5" s="273">
        <v>5.9281845654885292E-2</v>
      </c>
      <c r="E5" s="273">
        <v>8.7316993821742461E-3</v>
      </c>
      <c r="F5" s="273">
        <v>1.1922578707787778E-3</v>
      </c>
      <c r="G5" s="273">
        <v>0</v>
      </c>
      <c r="H5" s="273">
        <v>0</v>
      </c>
      <c r="I5" s="273">
        <v>0</v>
      </c>
      <c r="J5" s="273">
        <v>5.5766736237853947E-4</v>
      </c>
      <c r="K5" s="273">
        <v>5.715258805632802E-4</v>
      </c>
      <c r="L5" s="273">
        <v>0.72495627624116032</v>
      </c>
      <c r="M5" s="273">
        <v>1.4900195899130979E-2</v>
      </c>
      <c r="N5" s="273">
        <v>8.5381361339170486E-2</v>
      </c>
      <c r="O5" s="273">
        <v>6.0904869550404382E-3</v>
      </c>
      <c r="P5" s="273">
        <v>0.23005571474052849</v>
      </c>
      <c r="Q5" s="273">
        <v>1.014079966959548E-2</v>
      </c>
      <c r="R5" s="273">
        <v>1.7644886094360802E-3</v>
      </c>
      <c r="S5" s="273">
        <v>3.1935291168451774E-5</v>
      </c>
      <c r="T5" s="273">
        <v>0</v>
      </c>
      <c r="U5" s="273">
        <v>6.0780897295420119E-4</v>
      </c>
      <c r="V5" s="273">
        <v>1.348260248595397E-5</v>
      </c>
      <c r="W5" s="273">
        <v>0</v>
      </c>
      <c r="X5" s="273">
        <v>0</v>
      </c>
      <c r="Y5" s="273">
        <v>0</v>
      </c>
      <c r="Z5" s="273">
        <v>2.0841534863256373E-5</v>
      </c>
      <c r="AA5" s="273">
        <v>0</v>
      </c>
      <c r="AB5" s="273">
        <v>4.20382208974838E-3</v>
      </c>
      <c r="AC5" s="273">
        <v>1.4735397627026875E-3</v>
      </c>
      <c r="AD5" s="273">
        <v>0</v>
      </c>
      <c r="AE5" s="273">
        <v>0</v>
      </c>
      <c r="AF5" s="273">
        <v>7.2860165733778263E-3</v>
      </c>
      <c r="AG5" s="273">
        <v>0</v>
      </c>
      <c r="AH5" s="273">
        <v>0</v>
      </c>
      <c r="AI5" s="273">
        <v>0</v>
      </c>
      <c r="AJ5" s="273">
        <v>3.3825514991110204E-5</v>
      </c>
      <c r="AK5" s="273">
        <v>0</v>
      </c>
      <c r="AL5" s="273">
        <v>0</v>
      </c>
      <c r="AM5" s="273">
        <v>0</v>
      </c>
      <c r="AN5" s="273">
        <v>0</v>
      </c>
      <c r="AO5" s="273">
        <v>0</v>
      </c>
      <c r="AP5" s="273">
        <v>0</v>
      </c>
      <c r="AQ5" s="273">
        <v>6.9573557575535453E-6</v>
      </c>
      <c r="AR5" s="273">
        <v>0</v>
      </c>
      <c r="AS5" s="273">
        <v>0</v>
      </c>
      <c r="AT5" s="273">
        <v>0</v>
      </c>
      <c r="AU5" s="273">
        <v>0</v>
      </c>
      <c r="AV5" s="273">
        <v>0</v>
      </c>
      <c r="AW5" s="273">
        <v>0</v>
      </c>
      <c r="AX5" s="273">
        <v>0</v>
      </c>
      <c r="AY5" s="273">
        <v>0</v>
      </c>
      <c r="AZ5" s="273">
        <v>0</v>
      </c>
      <c r="BA5" s="273">
        <v>0</v>
      </c>
      <c r="BB5" s="273">
        <v>0</v>
      </c>
      <c r="BC5" s="273">
        <v>0</v>
      </c>
      <c r="BD5" s="273">
        <v>0</v>
      </c>
      <c r="BE5" s="273">
        <v>0</v>
      </c>
      <c r="BF5" s="273">
        <v>0</v>
      </c>
      <c r="BG5" s="273">
        <v>0</v>
      </c>
      <c r="BH5" s="273">
        <v>6.584638134062527E-3</v>
      </c>
      <c r="BI5" s="273">
        <v>0</v>
      </c>
      <c r="BJ5" s="273">
        <v>5.8007715169394183E-4</v>
      </c>
      <c r="BK5" s="273">
        <v>7.9497219953222297E-6</v>
      </c>
      <c r="BL5" s="273">
        <v>2.1265376392986084E-3</v>
      </c>
      <c r="BM5" s="273">
        <v>0</v>
      </c>
      <c r="BN5" s="273">
        <v>0</v>
      </c>
      <c r="BO5" s="273">
        <v>0</v>
      </c>
      <c r="BP5" s="273">
        <v>0</v>
      </c>
      <c r="BQ5" s="273">
        <v>0</v>
      </c>
      <c r="BR5" s="273">
        <v>2.6394542803373256E-4</v>
      </c>
      <c r="BS5" s="273">
        <v>0</v>
      </c>
      <c r="BT5" s="273">
        <v>9.2390228318629937E-7</v>
      </c>
      <c r="BU5" s="273">
        <v>2.6515637969974373E-7</v>
      </c>
      <c r="BV5" s="273">
        <v>3.4555723689580266E-6</v>
      </c>
      <c r="BW5" s="273">
        <v>0</v>
      </c>
      <c r="BX5" s="273">
        <v>0</v>
      </c>
      <c r="BY5" s="273">
        <v>0</v>
      </c>
      <c r="BZ5" s="273">
        <v>0</v>
      </c>
      <c r="CA5" s="273">
        <v>0</v>
      </c>
      <c r="CB5" s="273">
        <v>0</v>
      </c>
      <c r="CC5" s="273">
        <v>0</v>
      </c>
      <c r="CD5" s="273">
        <v>8.7217625100711281E-5</v>
      </c>
      <c r="CE5" s="273">
        <v>0</v>
      </c>
      <c r="CF5" s="273">
        <v>0</v>
      </c>
      <c r="CG5" s="273">
        <v>0</v>
      </c>
      <c r="CH5" s="273">
        <v>0</v>
      </c>
      <c r="CI5" s="273">
        <v>1.6978747814258213E-5</v>
      </c>
      <c r="CJ5" s="273">
        <v>1.6158770691506803E-3</v>
      </c>
      <c r="CK5" s="273">
        <v>0</v>
      </c>
      <c r="CL5" s="273">
        <v>1.0228182928108684E-3</v>
      </c>
      <c r="CM5" s="273">
        <v>3.2797963857364395E-3</v>
      </c>
      <c r="CN5" s="273">
        <v>5.0217639739924408E-3</v>
      </c>
      <c r="CO5" s="273">
        <v>2.1265205535383582E-3</v>
      </c>
      <c r="CP5" s="273">
        <v>7.7985500429694502E-5</v>
      </c>
      <c r="CQ5" s="273">
        <v>0</v>
      </c>
      <c r="CR5" s="273">
        <v>0</v>
      </c>
      <c r="CS5" s="273">
        <v>1.1802719783006166E-6</v>
      </c>
      <c r="CT5" s="273">
        <v>1.245964057398382E-2</v>
      </c>
      <c r="CU5" s="273">
        <v>2.3624612443760636E-2</v>
      </c>
      <c r="CV5" s="273">
        <v>6.8256916622736188E-5</v>
      </c>
      <c r="CW5" s="273">
        <v>1.8279659082147599E-3</v>
      </c>
      <c r="CX5" s="273">
        <v>6.8624136401006777E-3</v>
      </c>
      <c r="CY5" s="273">
        <v>0</v>
      </c>
      <c r="CZ5" s="274">
        <v>0</v>
      </c>
    </row>
    <row r="6" spans="1:104" s="275" customFormat="1" ht="15" customHeight="1" x14ac:dyDescent="0.15">
      <c r="A6" s="276" t="s">
        <v>328</v>
      </c>
      <c r="B6" s="277" t="s">
        <v>474</v>
      </c>
      <c r="C6" s="272">
        <v>1.2834238086715551E-2</v>
      </c>
      <c r="D6" s="273">
        <v>4.5686757038782701E-2</v>
      </c>
      <c r="E6" s="273">
        <v>3.1163080175883682E-2</v>
      </c>
      <c r="F6" s="273">
        <v>1.9288272165988283E-5</v>
      </c>
      <c r="G6" s="273">
        <v>0</v>
      </c>
      <c r="H6" s="273">
        <v>0</v>
      </c>
      <c r="I6" s="273">
        <v>0</v>
      </c>
      <c r="J6" s="273">
        <v>0.55916299938465952</v>
      </c>
      <c r="K6" s="273">
        <v>2.688805038005852E-6</v>
      </c>
      <c r="L6" s="273">
        <v>0</v>
      </c>
      <c r="M6" s="273">
        <v>3.4037584660203974E-3</v>
      </c>
      <c r="N6" s="273">
        <v>1.0128425230360472E-2</v>
      </c>
      <c r="O6" s="273">
        <v>0</v>
      </c>
      <c r="P6" s="273">
        <v>5.6337009059072097E-3</v>
      </c>
      <c r="Q6" s="273">
        <v>1.0488832478361275E-3</v>
      </c>
      <c r="R6" s="273">
        <v>1.1174428622858996E-4</v>
      </c>
      <c r="S6" s="273">
        <v>0</v>
      </c>
      <c r="T6" s="273">
        <v>0</v>
      </c>
      <c r="U6" s="273">
        <v>0</v>
      </c>
      <c r="V6" s="273">
        <v>0</v>
      </c>
      <c r="W6" s="273">
        <v>0</v>
      </c>
      <c r="X6" s="273">
        <v>5.7969916265676504E-4</v>
      </c>
      <c r="Y6" s="273">
        <v>0</v>
      </c>
      <c r="Z6" s="273">
        <v>0</v>
      </c>
      <c r="AA6" s="273">
        <v>0</v>
      </c>
      <c r="AB6" s="273">
        <v>1.7419818476412744E-5</v>
      </c>
      <c r="AC6" s="273">
        <v>0</v>
      </c>
      <c r="AD6" s="273">
        <v>0</v>
      </c>
      <c r="AE6" s="273">
        <v>0</v>
      </c>
      <c r="AF6" s="273">
        <v>0</v>
      </c>
      <c r="AG6" s="273">
        <v>1.7916295939337073E-4</v>
      </c>
      <c r="AH6" s="273">
        <v>0</v>
      </c>
      <c r="AI6" s="273">
        <v>0</v>
      </c>
      <c r="AJ6" s="273">
        <v>1.8844298045186743E-7</v>
      </c>
      <c r="AK6" s="273">
        <v>0</v>
      </c>
      <c r="AL6" s="273">
        <v>0</v>
      </c>
      <c r="AM6" s="273">
        <v>0</v>
      </c>
      <c r="AN6" s="273">
        <v>0</v>
      </c>
      <c r="AO6" s="273">
        <v>0</v>
      </c>
      <c r="AP6" s="273">
        <v>0</v>
      </c>
      <c r="AQ6" s="273">
        <v>0</v>
      </c>
      <c r="AR6" s="273">
        <v>0</v>
      </c>
      <c r="AS6" s="273">
        <v>0</v>
      </c>
      <c r="AT6" s="273">
        <v>0</v>
      </c>
      <c r="AU6" s="273">
        <v>0</v>
      </c>
      <c r="AV6" s="273">
        <v>0</v>
      </c>
      <c r="AW6" s="273">
        <v>0</v>
      </c>
      <c r="AX6" s="273">
        <v>0</v>
      </c>
      <c r="AY6" s="273">
        <v>0</v>
      </c>
      <c r="AZ6" s="273">
        <v>0</v>
      </c>
      <c r="BA6" s="273">
        <v>0</v>
      </c>
      <c r="BB6" s="273">
        <v>0</v>
      </c>
      <c r="BC6" s="273">
        <v>0</v>
      </c>
      <c r="BD6" s="273">
        <v>0</v>
      </c>
      <c r="BE6" s="273">
        <v>0</v>
      </c>
      <c r="BF6" s="273">
        <v>0</v>
      </c>
      <c r="BG6" s="273">
        <v>0</v>
      </c>
      <c r="BH6" s="273">
        <v>7.8287833300453845E-5</v>
      </c>
      <c r="BI6" s="273">
        <v>0</v>
      </c>
      <c r="BJ6" s="273">
        <v>0</v>
      </c>
      <c r="BK6" s="273">
        <v>0</v>
      </c>
      <c r="BL6" s="273">
        <v>0</v>
      </c>
      <c r="BM6" s="273">
        <v>0</v>
      </c>
      <c r="BN6" s="273">
        <v>0</v>
      </c>
      <c r="BO6" s="273">
        <v>0</v>
      </c>
      <c r="BP6" s="273">
        <v>0</v>
      </c>
      <c r="BQ6" s="273">
        <v>0</v>
      </c>
      <c r="BR6" s="273">
        <v>0</v>
      </c>
      <c r="BS6" s="273">
        <v>0</v>
      </c>
      <c r="BT6" s="273">
        <v>0</v>
      </c>
      <c r="BU6" s="273">
        <v>0</v>
      </c>
      <c r="BV6" s="273">
        <v>0</v>
      </c>
      <c r="BW6" s="273">
        <v>0</v>
      </c>
      <c r="BX6" s="273">
        <v>0</v>
      </c>
      <c r="BY6" s="273">
        <v>0</v>
      </c>
      <c r="BZ6" s="273">
        <v>0</v>
      </c>
      <c r="CA6" s="273">
        <v>0</v>
      </c>
      <c r="CB6" s="273">
        <v>0</v>
      </c>
      <c r="CC6" s="273">
        <v>0</v>
      </c>
      <c r="CD6" s="273">
        <v>1.0934045114849897E-5</v>
      </c>
      <c r="CE6" s="273">
        <v>0</v>
      </c>
      <c r="CF6" s="273">
        <v>0</v>
      </c>
      <c r="CG6" s="273">
        <v>0</v>
      </c>
      <c r="CH6" s="273">
        <v>0</v>
      </c>
      <c r="CI6" s="273">
        <v>1.47901796524649E-6</v>
      </c>
      <c r="CJ6" s="273">
        <v>1.8938635993532045E-4</v>
      </c>
      <c r="CK6" s="273">
        <v>1.5873797511203813E-3</v>
      </c>
      <c r="CL6" s="273">
        <v>1.3683335665767808E-4</v>
      </c>
      <c r="CM6" s="273">
        <v>4.9604417236731742E-4</v>
      </c>
      <c r="CN6" s="273">
        <v>9.0100122081072757E-4</v>
      </c>
      <c r="CO6" s="273">
        <v>0</v>
      </c>
      <c r="CP6" s="273">
        <v>0</v>
      </c>
      <c r="CQ6" s="273">
        <v>0</v>
      </c>
      <c r="CR6" s="273">
        <v>0</v>
      </c>
      <c r="CS6" s="273">
        <v>0</v>
      </c>
      <c r="CT6" s="273">
        <v>2.0530750408092862E-3</v>
      </c>
      <c r="CU6" s="273">
        <v>6.0637683259789276E-3</v>
      </c>
      <c r="CV6" s="273">
        <v>0</v>
      </c>
      <c r="CW6" s="273">
        <v>1.6467626715457525E-6</v>
      </c>
      <c r="CX6" s="273">
        <v>2.6594306623661758E-4</v>
      </c>
      <c r="CY6" s="273">
        <v>0</v>
      </c>
      <c r="CZ6" s="274">
        <v>0</v>
      </c>
    </row>
    <row r="7" spans="1:104" s="275" customFormat="1" ht="15" customHeight="1" x14ac:dyDescent="0.15">
      <c r="A7" s="276" t="s">
        <v>329</v>
      </c>
      <c r="B7" s="277" t="s">
        <v>530</v>
      </c>
      <c r="C7" s="272">
        <v>6.8118398566332339E-2</v>
      </c>
      <c r="D7" s="273">
        <v>6.9767620100150682E-2</v>
      </c>
      <c r="E7" s="273">
        <v>0</v>
      </c>
      <c r="F7" s="273">
        <v>3.0603728366060999E-5</v>
      </c>
      <c r="G7" s="273">
        <v>0</v>
      </c>
      <c r="H7" s="273">
        <v>0</v>
      </c>
      <c r="I7" s="273">
        <v>0</v>
      </c>
      <c r="J7" s="273">
        <v>0</v>
      </c>
      <c r="K7" s="273">
        <v>0</v>
      </c>
      <c r="L7" s="273">
        <v>0</v>
      </c>
      <c r="M7" s="273">
        <v>0</v>
      </c>
      <c r="N7" s="273">
        <v>0</v>
      </c>
      <c r="O7" s="273">
        <v>0</v>
      </c>
      <c r="P7" s="273">
        <v>0</v>
      </c>
      <c r="Q7" s="273">
        <v>0</v>
      </c>
      <c r="R7" s="273">
        <v>0</v>
      </c>
      <c r="S7" s="273">
        <v>0</v>
      </c>
      <c r="T7" s="273">
        <v>0</v>
      </c>
      <c r="U7" s="273">
        <v>0</v>
      </c>
      <c r="V7" s="273">
        <v>0</v>
      </c>
      <c r="W7" s="273">
        <v>0</v>
      </c>
      <c r="X7" s="273">
        <v>0</v>
      </c>
      <c r="Y7" s="273">
        <v>0</v>
      </c>
      <c r="Z7" s="273">
        <v>0</v>
      </c>
      <c r="AA7" s="273">
        <v>0</v>
      </c>
      <c r="AB7" s="273">
        <v>0</v>
      </c>
      <c r="AC7" s="273">
        <v>0</v>
      </c>
      <c r="AD7" s="273">
        <v>0</v>
      </c>
      <c r="AE7" s="273">
        <v>0</v>
      </c>
      <c r="AF7" s="273">
        <v>0</v>
      </c>
      <c r="AG7" s="273">
        <v>0</v>
      </c>
      <c r="AH7" s="273">
        <v>0</v>
      </c>
      <c r="AI7" s="273">
        <v>0</v>
      </c>
      <c r="AJ7" s="273">
        <v>0</v>
      </c>
      <c r="AK7" s="273">
        <v>0</v>
      </c>
      <c r="AL7" s="273">
        <v>0</v>
      </c>
      <c r="AM7" s="273">
        <v>0</v>
      </c>
      <c r="AN7" s="273">
        <v>0</v>
      </c>
      <c r="AO7" s="273">
        <v>0</v>
      </c>
      <c r="AP7" s="273">
        <v>0</v>
      </c>
      <c r="AQ7" s="273">
        <v>0</v>
      </c>
      <c r="AR7" s="273">
        <v>0</v>
      </c>
      <c r="AS7" s="273">
        <v>0</v>
      </c>
      <c r="AT7" s="273">
        <v>0</v>
      </c>
      <c r="AU7" s="273">
        <v>0</v>
      </c>
      <c r="AV7" s="273">
        <v>0</v>
      </c>
      <c r="AW7" s="273">
        <v>0</v>
      </c>
      <c r="AX7" s="273">
        <v>0</v>
      </c>
      <c r="AY7" s="273">
        <v>0</v>
      </c>
      <c r="AZ7" s="273">
        <v>0</v>
      </c>
      <c r="BA7" s="273">
        <v>0</v>
      </c>
      <c r="BB7" s="273">
        <v>0</v>
      </c>
      <c r="BC7" s="273">
        <v>0</v>
      </c>
      <c r="BD7" s="273">
        <v>0</v>
      </c>
      <c r="BE7" s="273">
        <v>0</v>
      </c>
      <c r="BF7" s="273">
        <v>0</v>
      </c>
      <c r="BG7" s="273">
        <v>0</v>
      </c>
      <c r="BH7" s="273">
        <v>0</v>
      </c>
      <c r="BI7" s="273">
        <v>0</v>
      </c>
      <c r="BJ7" s="273">
        <v>0</v>
      </c>
      <c r="BK7" s="273">
        <v>0</v>
      </c>
      <c r="BL7" s="273">
        <v>0</v>
      </c>
      <c r="BM7" s="273">
        <v>0</v>
      </c>
      <c r="BN7" s="273">
        <v>0</v>
      </c>
      <c r="BO7" s="273">
        <v>0</v>
      </c>
      <c r="BP7" s="273">
        <v>0</v>
      </c>
      <c r="BQ7" s="273">
        <v>0</v>
      </c>
      <c r="BR7" s="273">
        <v>0</v>
      </c>
      <c r="BS7" s="273">
        <v>0</v>
      </c>
      <c r="BT7" s="273">
        <v>0</v>
      </c>
      <c r="BU7" s="273">
        <v>0</v>
      </c>
      <c r="BV7" s="273">
        <v>0</v>
      </c>
      <c r="BW7" s="273">
        <v>0</v>
      </c>
      <c r="BX7" s="273">
        <v>0</v>
      </c>
      <c r="BY7" s="273">
        <v>0</v>
      </c>
      <c r="BZ7" s="273">
        <v>0</v>
      </c>
      <c r="CA7" s="273">
        <v>0</v>
      </c>
      <c r="CB7" s="273">
        <v>0</v>
      </c>
      <c r="CC7" s="273">
        <v>0</v>
      </c>
      <c r="CD7" s="273">
        <v>0</v>
      </c>
      <c r="CE7" s="273">
        <v>0</v>
      </c>
      <c r="CF7" s="273">
        <v>0</v>
      </c>
      <c r="CG7" s="273">
        <v>0</v>
      </c>
      <c r="CH7" s="273">
        <v>0</v>
      </c>
      <c r="CI7" s="273">
        <v>0</v>
      </c>
      <c r="CJ7" s="273">
        <v>5.4797496361792168E-4</v>
      </c>
      <c r="CK7" s="273">
        <v>0</v>
      </c>
      <c r="CL7" s="273">
        <v>0</v>
      </c>
      <c r="CM7" s="273">
        <v>0</v>
      </c>
      <c r="CN7" s="273">
        <v>0</v>
      </c>
      <c r="CO7" s="273">
        <v>0</v>
      </c>
      <c r="CP7" s="273">
        <v>0</v>
      </c>
      <c r="CQ7" s="273">
        <v>0</v>
      </c>
      <c r="CR7" s="273">
        <v>0</v>
      </c>
      <c r="CS7" s="273">
        <v>0</v>
      </c>
      <c r="CT7" s="273">
        <v>0</v>
      </c>
      <c r="CU7" s="273">
        <v>0</v>
      </c>
      <c r="CV7" s="273">
        <v>0</v>
      </c>
      <c r="CW7" s="273">
        <v>9.1864136382688777E-4</v>
      </c>
      <c r="CX7" s="273">
        <v>0</v>
      </c>
      <c r="CY7" s="273">
        <v>0</v>
      </c>
      <c r="CZ7" s="274">
        <v>0</v>
      </c>
    </row>
    <row r="8" spans="1:104" s="275" customFormat="1" ht="15" customHeight="1" x14ac:dyDescent="0.15">
      <c r="A8" s="276" t="s">
        <v>330</v>
      </c>
      <c r="B8" s="277" t="s">
        <v>531</v>
      </c>
      <c r="C8" s="272">
        <v>2.0837658013797458E-4</v>
      </c>
      <c r="D8" s="273">
        <v>0</v>
      </c>
      <c r="E8" s="273">
        <v>0</v>
      </c>
      <c r="F8" s="273">
        <v>0.13666060237447297</v>
      </c>
      <c r="G8" s="273">
        <v>9.8018079517402207E-5</v>
      </c>
      <c r="H8" s="273">
        <v>0</v>
      </c>
      <c r="I8" s="273">
        <v>2.844541253568453E-5</v>
      </c>
      <c r="J8" s="273">
        <v>8.8526612950864029E-7</v>
      </c>
      <c r="K8" s="273">
        <v>7.0055593081134286E-5</v>
      </c>
      <c r="L8" s="273">
        <v>0</v>
      </c>
      <c r="M8" s="273">
        <v>2.1269617576215208E-4</v>
      </c>
      <c r="N8" s="273">
        <v>1.7654382384243821E-3</v>
      </c>
      <c r="O8" s="273">
        <v>0</v>
      </c>
      <c r="P8" s="273">
        <v>8.6350612138577751E-4</v>
      </c>
      <c r="Q8" s="273">
        <v>1.2591635628284843E-5</v>
      </c>
      <c r="R8" s="273">
        <v>0</v>
      </c>
      <c r="S8" s="273">
        <v>0.20918034909517372</v>
      </c>
      <c r="T8" s="273">
        <v>1.7977617865757131E-5</v>
      </c>
      <c r="U8" s="273">
        <v>2.9362983719830195E-4</v>
      </c>
      <c r="V8" s="273">
        <v>9.2527664119291951E-7</v>
      </c>
      <c r="W8" s="273">
        <v>0</v>
      </c>
      <c r="X8" s="273">
        <v>0</v>
      </c>
      <c r="Y8" s="273">
        <v>1.7304499169784143E-4</v>
      </c>
      <c r="Z8" s="273">
        <v>0</v>
      </c>
      <c r="AA8" s="273">
        <v>0</v>
      </c>
      <c r="AB8" s="273">
        <v>0</v>
      </c>
      <c r="AC8" s="273">
        <v>4.2311175004434157E-4</v>
      </c>
      <c r="AD8" s="273">
        <v>0</v>
      </c>
      <c r="AE8" s="273">
        <v>0</v>
      </c>
      <c r="AF8" s="273">
        <v>0</v>
      </c>
      <c r="AG8" s="273">
        <v>4.1998905115248152E-5</v>
      </c>
      <c r="AH8" s="273">
        <v>0</v>
      </c>
      <c r="AI8" s="273">
        <v>0</v>
      </c>
      <c r="AJ8" s="273">
        <v>9.4221490225933715E-8</v>
      </c>
      <c r="AK8" s="273">
        <v>0</v>
      </c>
      <c r="AL8" s="273">
        <v>0</v>
      </c>
      <c r="AM8" s="273">
        <v>0</v>
      </c>
      <c r="AN8" s="273">
        <v>1.4133922531641908E-6</v>
      </c>
      <c r="AO8" s="273">
        <v>0</v>
      </c>
      <c r="AP8" s="273">
        <v>0</v>
      </c>
      <c r="AQ8" s="273">
        <v>0</v>
      </c>
      <c r="AR8" s="273">
        <v>0</v>
      </c>
      <c r="AS8" s="273">
        <v>0</v>
      </c>
      <c r="AT8" s="273">
        <v>0</v>
      </c>
      <c r="AU8" s="273">
        <v>0</v>
      </c>
      <c r="AV8" s="273">
        <v>0</v>
      </c>
      <c r="AW8" s="273">
        <v>0</v>
      </c>
      <c r="AX8" s="273">
        <v>0</v>
      </c>
      <c r="AY8" s="273">
        <v>0</v>
      </c>
      <c r="AZ8" s="273">
        <v>0</v>
      </c>
      <c r="BA8" s="273">
        <v>0</v>
      </c>
      <c r="BB8" s="273">
        <v>0</v>
      </c>
      <c r="BC8" s="273">
        <v>0</v>
      </c>
      <c r="BD8" s="273">
        <v>0</v>
      </c>
      <c r="BE8" s="273">
        <v>0</v>
      </c>
      <c r="BF8" s="273">
        <v>2.4544731140540127E-5</v>
      </c>
      <c r="BG8" s="273">
        <v>0</v>
      </c>
      <c r="BH8" s="273">
        <v>1.3182660962205453E-4</v>
      </c>
      <c r="BI8" s="273">
        <v>0</v>
      </c>
      <c r="BJ8" s="273">
        <v>1.4003587562211385E-5</v>
      </c>
      <c r="BK8" s="273">
        <v>4.3824151344020513E-5</v>
      </c>
      <c r="BL8" s="273">
        <v>7.3254165098993179E-5</v>
      </c>
      <c r="BM8" s="273">
        <v>0</v>
      </c>
      <c r="BN8" s="273">
        <v>0</v>
      </c>
      <c r="BO8" s="273">
        <v>0</v>
      </c>
      <c r="BP8" s="273">
        <v>0</v>
      </c>
      <c r="BQ8" s="273">
        <v>0</v>
      </c>
      <c r="BR8" s="273">
        <v>0</v>
      </c>
      <c r="BS8" s="273">
        <v>0</v>
      </c>
      <c r="BT8" s="273">
        <v>0</v>
      </c>
      <c r="BU8" s="273">
        <v>0</v>
      </c>
      <c r="BV8" s="273">
        <v>0</v>
      </c>
      <c r="BW8" s="273">
        <v>0</v>
      </c>
      <c r="BX8" s="273">
        <v>0</v>
      </c>
      <c r="BY8" s="273">
        <v>0</v>
      </c>
      <c r="BZ8" s="273">
        <v>0</v>
      </c>
      <c r="CA8" s="273">
        <v>0</v>
      </c>
      <c r="CB8" s="273">
        <v>0</v>
      </c>
      <c r="CC8" s="273">
        <v>0</v>
      </c>
      <c r="CD8" s="273">
        <v>0</v>
      </c>
      <c r="CE8" s="273">
        <v>0</v>
      </c>
      <c r="CF8" s="273">
        <v>0</v>
      </c>
      <c r="CG8" s="273">
        <v>0</v>
      </c>
      <c r="CH8" s="273">
        <v>0</v>
      </c>
      <c r="CI8" s="273">
        <v>2.1917217182224104E-6</v>
      </c>
      <c r="CJ8" s="273">
        <v>6.6970439855151194E-5</v>
      </c>
      <c r="CK8" s="273">
        <v>0</v>
      </c>
      <c r="CL8" s="273">
        <v>1.0604142145299595E-5</v>
      </c>
      <c r="CM8" s="273">
        <v>1.2738099202310005E-4</v>
      </c>
      <c r="CN8" s="273">
        <v>2.2954556978317932E-4</v>
      </c>
      <c r="CO8" s="273">
        <v>0</v>
      </c>
      <c r="CP8" s="273">
        <v>0</v>
      </c>
      <c r="CQ8" s="273">
        <v>0</v>
      </c>
      <c r="CR8" s="273">
        <v>0</v>
      </c>
      <c r="CS8" s="273">
        <v>0</v>
      </c>
      <c r="CT8" s="273">
        <v>1.1670622024520976E-3</v>
      </c>
      <c r="CU8" s="273">
        <v>1.8905821200741143E-3</v>
      </c>
      <c r="CV8" s="273">
        <v>0</v>
      </c>
      <c r="CW8" s="273">
        <v>0</v>
      </c>
      <c r="CX8" s="273">
        <v>1.5416801295671208E-4</v>
      </c>
      <c r="CY8" s="273">
        <v>0</v>
      </c>
      <c r="CZ8" s="274">
        <v>0</v>
      </c>
    </row>
    <row r="9" spans="1:104" s="275" customFormat="1" ht="15" customHeight="1" x14ac:dyDescent="0.15">
      <c r="A9" s="276" t="s">
        <v>331</v>
      </c>
      <c r="B9" s="277" t="s">
        <v>629</v>
      </c>
      <c r="C9" s="272">
        <v>0</v>
      </c>
      <c r="D9" s="273">
        <v>0</v>
      </c>
      <c r="E9" s="273">
        <v>0</v>
      </c>
      <c r="F9" s="273">
        <v>0</v>
      </c>
      <c r="G9" s="273">
        <v>2.3734613926617232E-2</v>
      </c>
      <c r="H9" s="273">
        <v>0</v>
      </c>
      <c r="I9" s="273">
        <v>0</v>
      </c>
      <c r="J9" s="273">
        <v>1.1623644878872255E-4</v>
      </c>
      <c r="K9" s="273">
        <v>0.40274339592817143</v>
      </c>
      <c r="L9" s="273">
        <v>0</v>
      </c>
      <c r="M9" s="273">
        <v>1.3393374838336744E-4</v>
      </c>
      <c r="N9" s="273">
        <v>6.6865407682338103E-3</v>
      </c>
      <c r="O9" s="273">
        <v>0</v>
      </c>
      <c r="P9" s="273">
        <v>2.0613006859425196E-3</v>
      </c>
      <c r="Q9" s="273">
        <v>1.2591635628284843E-6</v>
      </c>
      <c r="R9" s="273">
        <v>0</v>
      </c>
      <c r="S9" s="273">
        <v>0</v>
      </c>
      <c r="T9" s="273">
        <v>0</v>
      </c>
      <c r="U9" s="273">
        <v>0</v>
      </c>
      <c r="V9" s="273">
        <v>0</v>
      </c>
      <c r="W9" s="273">
        <v>0</v>
      </c>
      <c r="X9" s="273">
        <v>4.7361042700716101E-5</v>
      </c>
      <c r="Y9" s="273">
        <v>0</v>
      </c>
      <c r="Z9" s="273">
        <v>0</v>
      </c>
      <c r="AA9" s="273">
        <v>0</v>
      </c>
      <c r="AB9" s="273">
        <v>1.4358583275101775E-4</v>
      </c>
      <c r="AC9" s="273">
        <v>0</v>
      </c>
      <c r="AD9" s="273">
        <v>0</v>
      </c>
      <c r="AE9" s="273">
        <v>0</v>
      </c>
      <c r="AF9" s="273">
        <v>0</v>
      </c>
      <c r="AG9" s="273">
        <v>0</v>
      </c>
      <c r="AH9" s="273">
        <v>0</v>
      </c>
      <c r="AI9" s="273">
        <v>0</v>
      </c>
      <c r="AJ9" s="273">
        <v>0</v>
      </c>
      <c r="AK9" s="273">
        <v>0</v>
      </c>
      <c r="AL9" s="273">
        <v>0</v>
      </c>
      <c r="AM9" s="273">
        <v>0</v>
      </c>
      <c r="AN9" s="273">
        <v>0</v>
      </c>
      <c r="AO9" s="273">
        <v>0</v>
      </c>
      <c r="AP9" s="273">
        <v>0</v>
      </c>
      <c r="AQ9" s="273">
        <v>0</v>
      </c>
      <c r="AR9" s="273">
        <v>0</v>
      </c>
      <c r="AS9" s="273">
        <v>0</v>
      </c>
      <c r="AT9" s="273">
        <v>0</v>
      </c>
      <c r="AU9" s="273">
        <v>0</v>
      </c>
      <c r="AV9" s="273">
        <v>0</v>
      </c>
      <c r="AW9" s="273">
        <v>0</v>
      </c>
      <c r="AX9" s="273">
        <v>0</v>
      </c>
      <c r="AY9" s="273">
        <v>0</v>
      </c>
      <c r="AZ9" s="273">
        <v>0</v>
      </c>
      <c r="BA9" s="273">
        <v>0</v>
      </c>
      <c r="BB9" s="273">
        <v>0</v>
      </c>
      <c r="BC9" s="273">
        <v>0</v>
      </c>
      <c r="BD9" s="273">
        <v>0</v>
      </c>
      <c r="BE9" s="273">
        <v>0</v>
      </c>
      <c r="BF9" s="273">
        <v>0</v>
      </c>
      <c r="BG9" s="273">
        <v>0</v>
      </c>
      <c r="BH9" s="273">
        <v>6.4381641233713554E-3</v>
      </c>
      <c r="BI9" s="273">
        <v>0</v>
      </c>
      <c r="BJ9" s="273">
        <v>0</v>
      </c>
      <c r="BK9" s="273">
        <v>0</v>
      </c>
      <c r="BL9" s="273">
        <v>0</v>
      </c>
      <c r="BM9" s="273">
        <v>0</v>
      </c>
      <c r="BN9" s="273">
        <v>0</v>
      </c>
      <c r="BO9" s="273">
        <v>0</v>
      </c>
      <c r="BP9" s="273">
        <v>0</v>
      </c>
      <c r="BQ9" s="273">
        <v>0</v>
      </c>
      <c r="BR9" s="273">
        <v>0</v>
      </c>
      <c r="BS9" s="273">
        <v>0</v>
      </c>
      <c r="BT9" s="273">
        <v>0</v>
      </c>
      <c r="BU9" s="273">
        <v>0</v>
      </c>
      <c r="BV9" s="273">
        <v>0</v>
      </c>
      <c r="BW9" s="273">
        <v>0</v>
      </c>
      <c r="BX9" s="273">
        <v>0</v>
      </c>
      <c r="BY9" s="273">
        <v>0</v>
      </c>
      <c r="BZ9" s="273">
        <v>0</v>
      </c>
      <c r="CA9" s="273">
        <v>0</v>
      </c>
      <c r="CB9" s="273">
        <v>0</v>
      </c>
      <c r="CC9" s="273">
        <v>0</v>
      </c>
      <c r="CD9" s="273">
        <v>1.0111052471796678E-5</v>
      </c>
      <c r="CE9" s="273">
        <v>0</v>
      </c>
      <c r="CF9" s="273">
        <v>0</v>
      </c>
      <c r="CG9" s="273">
        <v>0</v>
      </c>
      <c r="CH9" s="273">
        <v>0</v>
      </c>
      <c r="CI9" s="273">
        <v>3.446837177003014E-6</v>
      </c>
      <c r="CJ9" s="273">
        <v>7.2491378600125149E-5</v>
      </c>
      <c r="CK9" s="273">
        <v>0</v>
      </c>
      <c r="CL9" s="273">
        <v>2.4461473700908737E-4</v>
      </c>
      <c r="CM9" s="273">
        <v>7.6099294268064637E-4</v>
      </c>
      <c r="CN9" s="273">
        <v>1.6407130626747847E-3</v>
      </c>
      <c r="CO9" s="273">
        <v>0</v>
      </c>
      <c r="CP9" s="273">
        <v>0</v>
      </c>
      <c r="CQ9" s="273">
        <v>0</v>
      </c>
      <c r="CR9" s="273">
        <v>0</v>
      </c>
      <c r="CS9" s="273">
        <v>0</v>
      </c>
      <c r="CT9" s="273">
        <v>4.3665717010164945E-3</v>
      </c>
      <c r="CU9" s="273">
        <v>6.6869548267902016E-3</v>
      </c>
      <c r="CV9" s="273">
        <v>0</v>
      </c>
      <c r="CW9" s="273">
        <v>2.5487732159600026E-5</v>
      </c>
      <c r="CX9" s="273">
        <v>5.447504586716189E-4</v>
      </c>
      <c r="CY9" s="273">
        <v>0</v>
      </c>
      <c r="CZ9" s="274">
        <v>0</v>
      </c>
    </row>
    <row r="10" spans="1:104" s="275" customFormat="1" ht="15" customHeight="1" x14ac:dyDescent="0.15">
      <c r="A10" s="276" t="s">
        <v>332</v>
      </c>
      <c r="B10" s="277" t="s">
        <v>532</v>
      </c>
      <c r="C10" s="272">
        <v>0</v>
      </c>
      <c r="D10" s="273">
        <v>3.6756569293770672E-5</v>
      </c>
      <c r="E10" s="273">
        <v>0</v>
      </c>
      <c r="F10" s="273">
        <v>5.2714674507559768E-5</v>
      </c>
      <c r="G10" s="273">
        <v>0</v>
      </c>
      <c r="H10" s="273">
        <v>0</v>
      </c>
      <c r="I10" s="273">
        <v>0</v>
      </c>
      <c r="J10" s="273">
        <v>1.3938917602808771E-4</v>
      </c>
      <c r="K10" s="273">
        <v>1.5591810062812116E-4</v>
      </c>
      <c r="L10" s="273">
        <v>6.3504874934325737E-6</v>
      </c>
      <c r="M10" s="273">
        <v>5.7579118728328716E-4</v>
      </c>
      <c r="N10" s="273">
        <v>3.6922512386251003E-4</v>
      </c>
      <c r="O10" s="273">
        <v>2.1499291678618877E-4</v>
      </c>
      <c r="P10" s="273">
        <v>4.0635582182860122E-4</v>
      </c>
      <c r="Q10" s="273">
        <v>7.5247614514630217E-4</v>
      </c>
      <c r="R10" s="273">
        <v>8.874936083883448E-5</v>
      </c>
      <c r="S10" s="273">
        <v>3.4266080393164485E-6</v>
      </c>
      <c r="T10" s="273">
        <v>0</v>
      </c>
      <c r="U10" s="273">
        <v>1.2160849754210751E-2</v>
      </c>
      <c r="V10" s="273">
        <v>2.2973297177047059E-4</v>
      </c>
      <c r="W10" s="273">
        <v>0</v>
      </c>
      <c r="X10" s="273">
        <v>7.9315465347746639E-2</v>
      </c>
      <c r="Y10" s="273">
        <v>2.0938777415461352E-4</v>
      </c>
      <c r="Z10" s="273">
        <v>6.1065697149341172E-3</v>
      </c>
      <c r="AA10" s="273">
        <v>1.7364083609201569E-3</v>
      </c>
      <c r="AB10" s="273">
        <v>1.8662470022450003E-4</v>
      </c>
      <c r="AC10" s="273">
        <v>2.5811450388805394E-4</v>
      </c>
      <c r="AD10" s="273">
        <v>1.9650905323837693E-2</v>
      </c>
      <c r="AE10" s="273">
        <v>3.0207515678655414E-5</v>
      </c>
      <c r="AF10" s="273">
        <v>1.3549911935884374E-4</v>
      </c>
      <c r="AG10" s="273">
        <v>2.532072718797909E-4</v>
      </c>
      <c r="AH10" s="273">
        <v>4.4347849557636361E-4</v>
      </c>
      <c r="AI10" s="273">
        <v>3.884338275021397E-2</v>
      </c>
      <c r="AJ10" s="273">
        <v>6.8227665502403117E-3</v>
      </c>
      <c r="AK10" s="273">
        <v>0</v>
      </c>
      <c r="AL10" s="273">
        <v>0</v>
      </c>
      <c r="AM10" s="273">
        <v>4.7295998478975119E-3</v>
      </c>
      <c r="AN10" s="273">
        <v>1.7417594301202436E-4</v>
      </c>
      <c r="AO10" s="273">
        <v>1.7025943954176912E-3</v>
      </c>
      <c r="AP10" s="273">
        <v>0</v>
      </c>
      <c r="AQ10" s="273">
        <v>1.8579867027538084E-4</v>
      </c>
      <c r="AR10" s="273">
        <v>1.2426865085002388E-4</v>
      </c>
      <c r="AS10" s="273">
        <v>3.4530760703924937E-4</v>
      </c>
      <c r="AT10" s="273">
        <v>1.5760195203610387E-4</v>
      </c>
      <c r="AU10" s="273">
        <v>2.7135773046499901E-5</v>
      </c>
      <c r="AV10" s="273">
        <v>2.1257351057712646E-7</v>
      </c>
      <c r="AW10" s="273">
        <v>7.3960523077674521E-5</v>
      </c>
      <c r="AX10" s="273">
        <v>2.494114736400168E-4</v>
      </c>
      <c r="AY10" s="273">
        <v>4.9393883999090833E-5</v>
      </c>
      <c r="AZ10" s="273">
        <v>0</v>
      </c>
      <c r="BA10" s="273">
        <v>0</v>
      </c>
      <c r="BB10" s="273">
        <v>2.294470007618635E-4</v>
      </c>
      <c r="BC10" s="273">
        <v>0</v>
      </c>
      <c r="BD10" s="273">
        <v>1.0875173805876633E-4</v>
      </c>
      <c r="BE10" s="273">
        <v>6.8924150508890608E-5</v>
      </c>
      <c r="BF10" s="273">
        <v>0</v>
      </c>
      <c r="BG10" s="273">
        <v>4.9076743758051653E-6</v>
      </c>
      <c r="BH10" s="273">
        <v>7.1342944862510361E-6</v>
      </c>
      <c r="BI10" s="273">
        <v>2.1598650376225138E-4</v>
      </c>
      <c r="BJ10" s="273">
        <v>7.5049677556309491E-7</v>
      </c>
      <c r="BK10" s="273">
        <v>7.0878980302771646E-7</v>
      </c>
      <c r="BL10" s="273">
        <v>9.9225796924782807E-6</v>
      </c>
      <c r="BM10" s="273">
        <v>4.7346774749448012E-2</v>
      </c>
      <c r="BN10" s="273">
        <v>0.30161113398757294</v>
      </c>
      <c r="BO10" s="273">
        <v>0</v>
      </c>
      <c r="BP10" s="273">
        <v>1.9852566334159813E-6</v>
      </c>
      <c r="BQ10" s="273">
        <v>1.7666141675792496E-6</v>
      </c>
      <c r="BR10" s="273">
        <v>4.2572619551376133E-6</v>
      </c>
      <c r="BS10" s="273">
        <v>8.5781039702419855E-7</v>
      </c>
      <c r="BT10" s="273">
        <v>5.1392064502237897E-6</v>
      </c>
      <c r="BU10" s="273">
        <v>0</v>
      </c>
      <c r="BV10" s="273">
        <v>0</v>
      </c>
      <c r="BW10" s="273">
        <v>2.0441079349877996E-5</v>
      </c>
      <c r="BX10" s="273">
        <v>6.3831372647303992E-8</v>
      </c>
      <c r="BY10" s="273">
        <v>0</v>
      </c>
      <c r="BZ10" s="273">
        <v>1.5317584959532034E-6</v>
      </c>
      <c r="CA10" s="273">
        <v>0</v>
      </c>
      <c r="CB10" s="273">
        <v>1.6294292167479604E-4</v>
      </c>
      <c r="CC10" s="273">
        <v>8.7082248887202664E-6</v>
      </c>
      <c r="CD10" s="273">
        <v>1.6381472609345008E-5</v>
      </c>
      <c r="CE10" s="273">
        <v>0</v>
      </c>
      <c r="CF10" s="273">
        <v>0</v>
      </c>
      <c r="CG10" s="273">
        <v>7.3333932498722565E-7</v>
      </c>
      <c r="CH10" s="273">
        <v>5.338759750434337E-7</v>
      </c>
      <c r="CI10" s="273">
        <v>1.7029204717123765E-7</v>
      </c>
      <c r="CJ10" s="273">
        <v>3.5268628430063897E-6</v>
      </c>
      <c r="CK10" s="273">
        <v>9.2884695006705819E-5</v>
      </c>
      <c r="CL10" s="273">
        <v>8.6015882229539097E-6</v>
      </c>
      <c r="CM10" s="273">
        <v>3.9085252444874865E-6</v>
      </c>
      <c r="CN10" s="273">
        <v>1.438255449769294E-5</v>
      </c>
      <c r="CO10" s="273">
        <v>6.1548332531315161E-5</v>
      </c>
      <c r="CP10" s="273">
        <v>6.0809141794003446E-5</v>
      </c>
      <c r="CQ10" s="273">
        <v>0</v>
      </c>
      <c r="CR10" s="273">
        <v>1.3287280769250981E-6</v>
      </c>
      <c r="CS10" s="273">
        <v>5.5273300392247181E-7</v>
      </c>
      <c r="CT10" s="273">
        <v>9.9671506823102016E-5</v>
      </c>
      <c r="CU10" s="273">
        <v>8.2854672062612289E-7</v>
      </c>
      <c r="CV10" s="273">
        <v>1.4803511848503139E-4</v>
      </c>
      <c r="CW10" s="273">
        <v>9.3909979377338863E-6</v>
      </c>
      <c r="CX10" s="273">
        <v>1.4273099672558411E-6</v>
      </c>
      <c r="CY10" s="273">
        <v>0</v>
      </c>
      <c r="CZ10" s="274">
        <v>0</v>
      </c>
    </row>
    <row r="11" spans="1:104" s="275" customFormat="1" ht="15" customHeight="1" x14ac:dyDescent="0.15">
      <c r="A11" s="276" t="s">
        <v>333</v>
      </c>
      <c r="B11" s="277" t="s">
        <v>630</v>
      </c>
      <c r="C11" s="272">
        <v>0</v>
      </c>
      <c r="D11" s="273">
        <v>0</v>
      </c>
      <c r="E11" s="273">
        <v>0</v>
      </c>
      <c r="F11" s="273">
        <v>3.4030553613522845E-4</v>
      </c>
      <c r="G11" s="273">
        <v>0</v>
      </c>
      <c r="H11" s="273">
        <v>0</v>
      </c>
      <c r="I11" s="273">
        <v>1.6649700181437367E-3</v>
      </c>
      <c r="J11" s="273">
        <v>0</v>
      </c>
      <c r="K11" s="273">
        <v>0</v>
      </c>
      <c r="L11" s="273">
        <v>0</v>
      </c>
      <c r="M11" s="273">
        <v>0</v>
      </c>
      <c r="N11" s="273">
        <v>0</v>
      </c>
      <c r="O11" s="273">
        <v>0</v>
      </c>
      <c r="P11" s="273">
        <v>1.1794159358629274E-3</v>
      </c>
      <c r="Q11" s="273">
        <v>1.2591635628284843E-6</v>
      </c>
      <c r="R11" s="273">
        <v>0</v>
      </c>
      <c r="S11" s="273">
        <v>8.5230352246957351E-7</v>
      </c>
      <c r="T11" s="273">
        <v>0</v>
      </c>
      <c r="U11" s="273">
        <v>2.4633771023812516E-3</v>
      </c>
      <c r="V11" s="273">
        <v>1.3813058429237156E-5</v>
      </c>
      <c r="W11" s="273">
        <v>0</v>
      </c>
      <c r="X11" s="273">
        <v>3.7814513755104061E-3</v>
      </c>
      <c r="Y11" s="273">
        <v>1.0423376744620268E-2</v>
      </c>
      <c r="Z11" s="273">
        <v>5.1872264548549199E-4</v>
      </c>
      <c r="AA11" s="273">
        <v>5.408364594317543E-4</v>
      </c>
      <c r="AB11" s="273">
        <v>8.0914205691741273E-5</v>
      </c>
      <c r="AC11" s="273">
        <v>5.4143367904184907E-5</v>
      </c>
      <c r="AD11" s="273">
        <v>5.8202200526838513E-2</v>
      </c>
      <c r="AE11" s="273">
        <v>0</v>
      </c>
      <c r="AF11" s="273">
        <v>1.5797918634531858E-4</v>
      </c>
      <c r="AG11" s="273">
        <v>4.8553647532078791E-7</v>
      </c>
      <c r="AH11" s="273">
        <v>5.2548739800522694E-2</v>
      </c>
      <c r="AI11" s="273">
        <v>7.4281693036568203E-2</v>
      </c>
      <c r="AJ11" s="273">
        <v>6.3858709222116797E-2</v>
      </c>
      <c r="AK11" s="273">
        <v>0</v>
      </c>
      <c r="AL11" s="273">
        <v>0</v>
      </c>
      <c r="AM11" s="273">
        <v>0</v>
      </c>
      <c r="AN11" s="273">
        <v>2.6312104619951969E-4</v>
      </c>
      <c r="AO11" s="273">
        <v>0.27948857648770908</v>
      </c>
      <c r="AP11" s="273">
        <v>0</v>
      </c>
      <c r="AQ11" s="273">
        <v>5.7211827256310849E-5</v>
      </c>
      <c r="AR11" s="273">
        <v>4.1256465895789524E-5</v>
      </c>
      <c r="AS11" s="273">
        <v>7.7227752939368227E-6</v>
      </c>
      <c r="AT11" s="273">
        <v>6.6862620809155184E-6</v>
      </c>
      <c r="AU11" s="273">
        <v>3.5031502706320002E-5</v>
      </c>
      <c r="AV11" s="273">
        <v>8.8914775618621395E-5</v>
      </c>
      <c r="AW11" s="273">
        <v>0</v>
      </c>
      <c r="AX11" s="273">
        <v>0</v>
      </c>
      <c r="AY11" s="273">
        <v>0</v>
      </c>
      <c r="AZ11" s="273">
        <v>0</v>
      </c>
      <c r="BA11" s="273">
        <v>0</v>
      </c>
      <c r="BB11" s="273">
        <v>0</v>
      </c>
      <c r="BC11" s="273">
        <v>0</v>
      </c>
      <c r="BD11" s="273">
        <v>0</v>
      </c>
      <c r="BE11" s="273">
        <v>0</v>
      </c>
      <c r="BF11" s="273">
        <v>0</v>
      </c>
      <c r="BG11" s="273">
        <v>0</v>
      </c>
      <c r="BH11" s="273">
        <v>4.9363425212243161E-4</v>
      </c>
      <c r="BI11" s="273">
        <v>0</v>
      </c>
      <c r="BJ11" s="273">
        <v>2.2217433635851476E-3</v>
      </c>
      <c r="BK11" s="273">
        <v>2.6297712578244253E-4</v>
      </c>
      <c r="BL11" s="273">
        <v>1.5469128815948294E-2</v>
      </c>
      <c r="BM11" s="273">
        <v>-1.6699912520883774E-6</v>
      </c>
      <c r="BN11" s="273">
        <v>0</v>
      </c>
      <c r="BO11" s="273">
        <v>0</v>
      </c>
      <c r="BP11" s="273">
        <v>0</v>
      </c>
      <c r="BQ11" s="273">
        <v>0</v>
      </c>
      <c r="BR11" s="273">
        <v>0</v>
      </c>
      <c r="BS11" s="273">
        <v>0</v>
      </c>
      <c r="BT11" s="273">
        <v>0</v>
      </c>
      <c r="BU11" s="273">
        <v>0</v>
      </c>
      <c r="BV11" s="273">
        <v>0</v>
      </c>
      <c r="BW11" s="273">
        <v>0</v>
      </c>
      <c r="BX11" s="273">
        <v>0</v>
      </c>
      <c r="BY11" s="273">
        <v>0</v>
      </c>
      <c r="BZ11" s="273">
        <v>0</v>
      </c>
      <c r="CA11" s="273">
        <v>0</v>
      </c>
      <c r="CB11" s="273">
        <v>0</v>
      </c>
      <c r="CC11" s="273">
        <v>0</v>
      </c>
      <c r="CD11" s="273">
        <v>0</v>
      </c>
      <c r="CE11" s="273">
        <v>0</v>
      </c>
      <c r="CF11" s="273">
        <v>0</v>
      </c>
      <c r="CG11" s="273">
        <v>0</v>
      </c>
      <c r="CH11" s="273">
        <v>0</v>
      </c>
      <c r="CI11" s="273">
        <v>6.0958245774444888E-6</v>
      </c>
      <c r="CJ11" s="273">
        <v>0</v>
      </c>
      <c r="CK11" s="273">
        <v>0</v>
      </c>
      <c r="CL11" s="273">
        <v>0</v>
      </c>
      <c r="CM11" s="273">
        <v>0</v>
      </c>
      <c r="CN11" s="273">
        <v>0</v>
      </c>
      <c r="CO11" s="273">
        <v>0</v>
      </c>
      <c r="CP11" s="273">
        <v>0</v>
      </c>
      <c r="CQ11" s="273">
        <v>0</v>
      </c>
      <c r="CR11" s="273">
        <v>0</v>
      </c>
      <c r="CS11" s="273">
        <v>0</v>
      </c>
      <c r="CT11" s="273">
        <v>-5.5285281709159333E-5</v>
      </c>
      <c r="CU11" s="273">
        <v>-2.8669120850139489E-5</v>
      </c>
      <c r="CV11" s="273">
        <v>0</v>
      </c>
      <c r="CW11" s="273">
        <v>2.8781257502691531E-5</v>
      </c>
      <c r="CX11" s="273">
        <v>1.2814277667064453E-4</v>
      </c>
      <c r="CY11" s="273">
        <v>0</v>
      </c>
      <c r="CZ11" s="274">
        <v>2.3117473197424175E-4</v>
      </c>
    </row>
    <row r="12" spans="1:104" s="275" customFormat="1" ht="15" customHeight="1" x14ac:dyDescent="0.15">
      <c r="A12" s="276" t="s">
        <v>334</v>
      </c>
      <c r="B12" s="277" t="s">
        <v>534</v>
      </c>
      <c r="C12" s="272">
        <v>0</v>
      </c>
      <c r="D12" s="273">
        <v>4.6371729350840198E-4</v>
      </c>
      <c r="E12" s="273">
        <v>0</v>
      </c>
      <c r="F12" s="273">
        <v>0</v>
      </c>
      <c r="G12" s="273">
        <v>0</v>
      </c>
      <c r="H12" s="273">
        <v>0</v>
      </c>
      <c r="I12" s="273">
        <v>0</v>
      </c>
      <c r="J12" s="273">
        <v>0.11282912987514046</v>
      </c>
      <c r="K12" s="273">
        <v>3.0740374689055991E-4</v>
      </c>
      <c r="L12" s="273">
        <v>0</v>
      </c>
      <c r="M12" s="273">
        <v>4.2771870903092341E-2</v>
      </c>
      <c r="N12" s="273">
        <v>5.8455296721669922E-2</v>
      </c>
      <c r="O12" s="273">
        <v>1.739102766810028E-2</v>
      </c>
      <c r="P12" s="273">
        <v>1.6986339035049636E-2</v>
      </c>
      <c r="Q12" s="273">
        <v>0</v>
      </c>
      <c r="R12" s="273">
        <v>9.6383166014435374E-4</v>
      </c>
      <c r="S12" s="273">
        <v>0</v>
      </c>
      <c r="T12" s="273">
        <v>0</v>
      </c>
      <c r="U12" s="273">
        <v>1.1094465700274829E-3</v>
      </c>
      <c r="V12" s="273">
        <v>0</v>
      </c>
      <c r="W12" s="273">
        <v>0</v>
      </c>
      <c r="X12" s="273">
        <v>0</v>
      </c>
      <c r="Y12" s="273">
        <v>0</v>
      </c>
      <c r="Z12" s="273">
        <v>0</v>
      </c>
      <c r="AA12" s="273">
        <v>0</v>
      </c>
      <c r="AB12" s="273">
        <v>3.2181837938378669E-3</v>
      </c>
      <c r="AC12" s="273">
        <v>2.975318092286437E-3</v>
      </c>
      <c r="AD12" s="273">
        <v>0</v>
      </c>
      <c r="AE12" s="273">
        <v>0</v>
      </c>
      <c r="AF12" s="273">
        <v>0</v>
      </c>
      <c r="AG12" s="273">
        <v>5.951463346244557E-4</v>
      </c>
      <c r="AH12" s="273">
        <v>0</v>
      </c>
      <c r="AI12" s="273">
        <v>0</v>
      </c>
      <c r="AJ12" s="273">
        <v>0</v>
      </c>
      <c r="AK12" s="273">
        <v>0</v>
      </c>
      <c r="AL12" s="273">
        <v>0</v>
      </c>
      <c r="AM12" s="273">
        <v>0</v>
      </c>
      <c r="AN12" s="273">
        <v>0</v>
      </c>
      <c r="AO12" s="273">
        <v>0</v>
      </c>
      <c r="AP12" s="273">
        <v>0</v>
      </c>
      <c r="AQ12" s="273">
        <v>0</v>
      </c>
      <c r="AR12" s="273">
        <v>0</v>
      </c>
      <c r="AS12" s="273">
        <v>0</v>
      </c>
      <c r="AT12" s="273">
        <v>0</v>
      </c>
      <c r="AU12" s="273">
        <v>0</v>
      </c>
      <c r="AV12" s="273">
        <v>0</v>
      </c>
      <c r="AW12" s="273">
        <v>0</v>
      </c>
      <c r="AX12" s="273">
        <v>0</v>
      </c>
      <c r="AY12" s="273">
        <v>0</v>
      </c>
      <c r="AZ12" s="273">
        <v>0</v>
      </c>
      <c r="BA12" s="273">
        <v>0</v>
      </c>
      <c r="BB12" s="273">
        <v>0</v>
      </c>
      <c r="BC12" s="273">
        <v>0</v>
      </c>
      <c r="BD12" s="273">
        <v>0</v>
      </c>
      <c r="BE12" s="273">
        <v>0</v>
      </c>
      <c r="BF12" s="273">
        <v>0</v>
      </c>
      <c r="BG12" s="273">
        <v>0</v>
      </c>
      <c r="BH12" s="273">
        <v>1.0915470563964086E-3</v>
      </c>
      <c r="BI12" s="273">
        <v>0</v>
      </c>
      <c r="BJ12" s="273">
        <v>0</v>
      </c>
      <c r="BK12" s="273">
        <v>0</v>
      </c>
      <c r="BL12" s="273">
        <v>0</v>
      </c>
      <c r="BM12" s="273">
        <v>0</v>
      </c>
      <c r="BN12" s="273">
        <v>0</v>
      </c>
      <c r="BO12" s="273">
        <v>0</v>
      </c>
      <c r="BP12" s="273">
        <v>0</v>
      </c>
      <c r="BQ12" s="273">
        <v>0</v>
      </c>
      <c r="BR12" s="273">
        <v>0</v>
      </c>
      <c r="BS12" s="273">
        <v>0</v>
      </c>
      <c r="BT12" s="273">
        <v>0</v>
      </c>
      <c r="BU12" s="273">
        <v>0</v>
      </c>
      <c r="BV12" s="273">
        <v>0</v>
      </c>
      <c r="BW12" s="273">
        <v>0</v>
      </c>
      <c r="BX12" s="273">
        <v>0</v>
      </c>
      <c r="BY12" s="273">
        <v>0</v>
      </c>
      <c r="BZ12" s="273">
        <v>0</v>
      </c>
      <c r="CA12" s="273">
        <v>0</v>
      </c>
      <c r="CB12" s="273">
        <v>0</v>
      </c>
      <c r="CC12" s="273">
        <v>0</v>
      </c>
      <c r="CD12" s="273">
        <v>6.8327984436346932E-5</v>
      </c>
      <c r="CE12" s="273">
        <v>0</v>
      </c>
      <c r="CF12" s="273">
        <v>0</v>
      </c>
      <c r="CG12" s="273">
        <v>0</v>
      </c>
      <c r="CH12" s="273">
        <v>0</v>
      </c>
      <c r="CI12" s="273">
        <v>4.2913595887151885E-5</v>
      </c>
      <c r="CJ12" s="273">
        <v>2.9804315629191349E-3</v>
      </c>
      <c r="CK12" s="273">
        <v>0</v>
      </c>
      <c r="CL12" s="273">
        <v>9.2601253049227265E-4</v>
      </c>
      <c r="CM12" s="273">
        <v>2.927916269171701E-3</v>
      </c>
      <c r="CN12" s="273">
        <v>4.8689578644783085E-3</v>
      </c>
      <c r="CO12" s="273">
        <v>0</v>
      </c>
      <c r="CP12" s="273">
        <v>0</v>
      </c>
      <c r="CQ12" s="273">
        <v>0</v>
      </c>
      <c r="CR12" s="273">
        <v>0</v>
      </c>
      <c r="CS12" s="273">
        <v>0</v>
      </c>
      <c r="CT12" s="273">
        <v>1.7880085214530009E-2</v>
      </c>
      <c r="CU12" s="273">
        <v>5.9137466012030501E-2</v>
      </c>
      <c r="CV12" s="273">
        <v>0</v>
      </c>
      <c r="CW12" s="273">
        <v>1.4627999947244252E-5</v>
      </c>
      <c r="CX12" s="273">
        <v>2.5605755447638975E-3</v>
      </c>
      <c r="CY12" s="273">
        <v>0</v>
      </c>
      <c r="CZ12" s="274">
        <v>0</v>
      </c>
    </row>
    <row r="13" spans="1:104" s="275" customFormat="1" ht="15" customHeight="1" x14ac:dyDescent="0.15">
      <c r="A13" s="276" t="s">
        <v>335</v>
      </c>
      <c r="B13" s="277" t="s">
        <v>631</v>
      </c>
      <c r="C13" s="272">
        <v>0</v>
      </c>
      <c r="D13" s="273">
        <v>0</v>
      </c>
      <c r="E13" s="273">
        <v>0</v>
      </c>
      <c r="F13" s="273">
        <v>0</v>
      </c>
      <c r="G13" s="273">
        <v>2.6183438636448758E-2</v>
      </c>
      <c r="H13" s="273">
        <v>0</v>
      </c>
      <c r="I13" s="273">
        <v>0</v>
      </c>
      <c r="J13" s="273">
        <v>2.8538263857915753E-4</v>
      </c>
      <c r="K13" s="273">
        <v>4.1610235710427101E-2</v>
      </c>
      <c r="L13" s="273">
        <v>0</v>
      </c>
      <c r="M13" s="273">
        <v>3.7989648240227395E-3</v>
      </c>
      <c r="N13" s="273">
        <v>1.8207164746967326E-2</v>
      </c>
      <c r="O13" s="273">
        <v>0</v>
      </c>
      <c r="P13" s="273">
        <v>8.0237909177737262E-3</v>
      </c>
      <c r="Q13" s="273">
        <v>2.014661700525575E-6</v>
      </c>
      <c r="R13" s="273">
        <v>0</v>
      </c>
      <c r="S13" s="273">
        <v>0</v>
      </c>
      <c r="T13" s="273">
        <v>0</v>
      </c>
      <c r="U13" s="273">
        <v>0</v>
      </c>
      <c r="V13" s="273">
        <v>0</v>
      </c>
      <c r="W13" s="273">
        <v>0</v>
      </c>
      <c r="X13" s="273">
        <v>0</v>
      </c>
      <c r="Y13" s="273">
        <v>0</v>
      </c>
      <c r="Z13" s="273">
        <v>0</v>
      </c>
      <c r="AA13" s="273">
        <v>0</v>
      </c>
      <c r="AB13" s="273">
        <v>2.4313981163331794E-5</v>
      </c>
      <c r="AC13" s="273">
        <v>0</v>
      </c>
      <c r="AD13" s="273">
        <v>0</v>
      </c>
      <c r="AE13" s="273">
        <v>0</v>
      </c>
      <c r="AF13" s="273">
        <v>0</v>
      </c>
      <c r="AG13" s="273">
        <v>0</v>
      </c>
      <c r="AH13" s="273">
        <v>0</v>
      </c>
      <c r="AI13" s="273">
        <v>0</v>
      </c>
      <c r="AJ13" s="273">
        <v>0</v>
      </c>
      <c r="AK13" s="273">
        <v>0</v>
      </c>
      <c r="AL13" s="273">
        <v>0</v>
      </c>
      <c r="AM13" s="273">
        <v>0</v>
      </c>
      <c r="AN13" s="273">
        <v>0</v>
      </c>
      <c r="AO13" s="273">
        <v>0</v>
      </c>
      <c r="AP13" s="273">
        <v>0</v>
      </c>
      <c r="AQ13" s="273">
        <v>0</v>
      </c>
      <c r="AR13" s="273">
        <v>0</v>
      </c>
      <c r="AS13" s="273">
        <v>0</v>
      </c>
      <c r="AT13" s="273">
        <v>0</v>
      </c>
      <c r="AU13" s="273">
        <v>0</v>
      </c>
      <c r="AV13" s="273">
        <v>0</v>
      </c>
      <c r="AW13" s="273">
        <v>0</v>
      </c>
      <c r="AX13" s="273">
        <v>0</v>
      </c>
      <c r="AY13" s="273">
        <v>0</v>
      </c>
      <c r="AZ13" s="273">
        <v>0</v>
      </c>
      <c r="BA13" s="273">
        <v>0</v>
      </c>
      <c r="BB13" s="273">
        <v>0</v>
      </c>
      <c r="BC13" s="273">
        <v>0</v>
      </c>
      <c r="BD13" s="273">
        <v>0</v>
      </c>
      <c r="BE13" s="273">
        <v>0</v>
      </c>
      <c r="BF13" s="273">
        <v>0</v>
      </c>
      <c r="BG13" s="273">
        <v>0</v>
      </c>
      <c r="BH13" s="273">
        <v>0</v>
      </c>
      <c r="BI13" s="273">
        <v>0</v>
      </c>
      <c r="BJ13" s="273">
        <v>0</v>
      </c>
      <c r="BK13" s="273">
        <v>0</v>
      </c>
      <c r="BL13" s="273">
        <v>0</v>
      </c>
      <c r="BM13" s="273">
        <v>0</v>
      </c>
      <c r="BN13" s="273">
        <v>0</v>
      </c>
      <c r="BO13" s="273">
        <v>0</v>
      </c>
      <c r="BP13" s="273">
        <v>0</v>
      </c>
      <c r="BQ13" s="273">
        <v>0</v>
      </c>
      <c r="BR13" s="273">
        <v>0</v>
      </c>
      <c r="BS13" s="273">
        <v>0</v>
      </c>
      <c r="BT13" s="273">
        <v>0</v>
      </c>
      <c r="BU13" s="273">
        <v>0</v>
      </c>
      <c r="BV13" s="273">
        <v>0</v>
      </c>
      <c r="BW13" s="273">
        <v>0</v>
      </c>
      <c r="BX13" s="273">
        <v>0</v>
      </c>
      <c r="BY13" s="273">
        <v>0</v>
      </c>
      <c r="BZ13" s="273">
        <v>0</v>
      </c>
      <c r="CA13" s="273">
        <v>0</v>
      </c>
      <c r="CB13" s="273">
        <v>0</v>
      </c>
      <c r="CC13" s="273">
        <v>0</v>
      </c>
      <c r="CD13" s="273">
        <v>1.4990223141326472E-5</v>
      </c>
      <c r="CE13" s="273">
        <v>0</v>
      </c>
      <c r="CF13" s="273">
        <v>0</v>
      </c>
      <c r="CG13" s="273">
        <v>0</v>
      </c>
      <c r="CH13" s="273">
        <v>0</v>
      </c>
      <c r="CI13" s="273">
        <v>2.646464555298197E-5</v>
      </c>
      <c r="CJ13" s="273">
        <v>5.2213551741282652E-4</v>
      </c>
      <c r="CK13" s="273">
        <v>0</v>
      </c>
      <c r="CL13" s="273">
        <v>5.6917578183275782E-4</v>
      </c>
      <c r="CM13" s="273">
        <v>2.5994257524952344E-3</v>
      </c>
      <c r="CN13" s="273">
        <v>4.4011006798316604E-3</v>
      </c>
      <c r="CO13" s="273">
        <v>0</v>
      </c>
      <c r="CP13" s="273">
        <v>0</v>
      </c>
      <c r="CQ13" s="273">
        <v>0</v>
      </c>
      <c r="CR13" s="273">
        <v>0</v>
      </c>
      <c r="CS13" s="273">
        <v>0</v>
      </c>
      <c r="CT13" s="273">
        <v>9.5496656110918166E-3</v>
      </c>
      <c r="CU13" s="273">
        <v>2.6480900874636386E-2</v>
      </c>
      <c r="CV13" s="273">
        <v>0</v>
      </c>
      <c r="CW13" s="273">
        <v>6.6612291849012869E-6</v>
      </c>
      <c r="CX13" s="273">
        <v>1.128983647606289E-3</v>
      </c>
      <c r="CY13" s="273">
        <v>0</v>
      </c>
      <c r="CZ13" s="274">
        <v>0</v>
      </c>
    </row>
    <row r="14" spans="1:104" s="275" customFormat="1" ht="15" customHeight="1" x14ac:dyDescent="0.15">
      <c r="A14" s="276" t="s">
        <v>336</v>
      </c>
      <c r="B14" s="277" t="s">
        <v>632</v>
      </c>
      <c r="C14" s="272">
        <v>0</v>
      </c>
      <c r="D14" s="273">
        <v>1.0173062715454957E-3</v>
      </c>
      <c r="E14" s="273">
        <v>0</v>
      </c>
      <c r="F14" s="273">
        <v>2.8066045420884955E-3</v>
      </c>
      <c r="G14" s="273">
        <v>0</v>
      </c>
      <c r="H14" s="273">
        <v>0</v>
      </c>
      <c r="I14" s="273">
        <v>0</v>
      </c>
      <c r="J14" s="273">
        <v>0</v>
      </c>
      <c r="K14" s="273">
        <v>4.8545152777087473E-5</v>
      </c>
      <c r="L14" s="273">
        <v>1.8778956972445974E-3</v>
      </c>
      <c r="M14" s="273">
        <v>9.1892670646024521E-2</v>
      </c>
      <c r="N14" s="273">
        <v>3.263650741864528E-2</v>
      </c>
      <c r="O14" s="273">
        <v>3.5838516431391708E-2</v>
      </c>
      <c r="P14" s="273">
        <v>3.294969754855142E-2</v>
      </c>
      <c r="Q14" s="273">
        <v>2.7701598382226654E-6</v>
      </c>
      <c r="R14" s="273">
        <v>0</v>
      </c>
      <c r="S14" s="273">
        <v>1.3099557261368581E-3</v>
      </c>
      <c r="T14" s="273">
        <v>0</v>
      </c>
      <c r="U14" s="273">
        <v>0</v>
      </c>
      <c r="V14" s="273">
        <v>0</v>
      </c>
      <c r="W14" s="273">
        <v>0</v>
      </c>
      <c r="X14" s="273">
        <v>0</v>
      </c>
      <c r="Y14" s="273">
        <v>0</v>
      </c>
      <c r="Z14" s="273">
        <v>0</v>
      </c>
      <c r="AA14" s="273">
        <v>0</v>
      </c>
      <c r="AB14" s="273">
        <v>1.41855199319322E-7</v>
      </c>
      <c r="AC14" s="273">
        <v>1.1202076118107223E-5</v>
      </c>
      <c r="AD14" s="273">
        <v>0</v>
      </c>
      <c r="AE14" s="273">
        <v>0</v>
      </c>
      <c r="AF14" s="273">
        <v>0</v>
      </c>
      <c r="AG14" s="273">
        <v>0</v>
      </c>
      <c r="AH14" s="273">
        <v>0</v>
      </c>
      <c r="AI14" s="273">
        <v>0</v>
      </c>
      <c r="AJ14" s="273">
        <v>4.0515240797151498E-6</v>
      </c>
      <c r="AK14" s="273">
        <v>0</v>
      </c>
      <c r="AL14" s="273">
        <v>0</v>
      </c>
      <c r="AM14" s="273">
        <v>0</v>
      </c>
      <c r="AN14" s="273">
        <v>0</v>
      </c>
      <c r="AO14" s="273">
        <v>0</v>
      </c>
      <c r="AP14" s="273">
        <v>0</v>
      </c>
      <c r="AQ14" s="273">
        <v>0</v>
      </c>
      <c r="AR14" s="273">
        <v>0</v>
      </c>
      <c r="AS14" s="273">
        <v>0</v>
      </c>
      <c r="AT14" s="273">
        <v>0</v>
      </c>
      <c r="AU14" s="273">
        <v>0</v>
      </c>
      <c r="AV14" s="273">
        <v>0</v>
      </c>
      <c r="AW14" s="273">
        <v>0</v>
      </c>
      <c r="AX14" s="273">
        <v>0</v>
      </c>
      <c r="AY14" s="273">
        <v>0</v>
      </c>
      <c r="AZ14" s="273">
        <v>0</v>
      </c>
      <c r="BA14" s="273">
        <v>0</v>
      </c>
      <c r="BB14" s="273">
        <v>0</v>
      </c>
      <c r="BC14" s="273">
        <v>0</v>
      </c>
      <c r="BD14" s="273">
        <v>0</v>
      </c>
      <c r="BE14" s="273">
        <v>0</v>
      </c>
      <c r="BF14" s="273">
        <v>0</v>
      </c>
      <c r="BG14" s="273">
        <v>0</v>
      </c>
      <c r="BH14" s="273">
        <v>1.7046544347679466E-6</v>
      </c>
      <c r="BI14" s="273">
        <v>0</v>
      </c>
      <c r="BJ14" s="273">
        <v>0</v>
      </c>
      <c r="BK14" s="273">
        <v>0</v>
      </c>
      <c r="BL14" s="273">
        <v>0</v>
      </c>
      <c r="BM14" s="273">
        <v>0</v>
      </c>
      <c r="BN14" s="273">
        <v>0</v>
      </c>
      <c r="BO14" s="273">
        <v>0</v>
      </c>
      <c r="BP14" s="273">
        <v>0</v>
      </c>
      <c r="BQ14" s="273">
        <v>0</v>
      </c>
      <c r="BR14" s="273">
        <v>0</v>
      </c>
      <c r="BS14" s="273">
        <v>0</v>
      </c>
      <c r="BT14" s="273">
        <v>0</v>
      </c>
      <c r="BU14" s="273">
        <v>0</v>
      </c>
      <c r="BV14" s="273">
        <v>0</v>
      </c>
      <c r="BW14" s="273">
        <v>0</v>
      </c>
      <c r="BX14" s="273">
        <v>0</v>
      </c>
      <c r="BY14" s="273">
        <v>0</v>
      </c>
      <c r="BZ14" s="273">
        <v>0</v>
      </c>
      <c r="CA14" s="273">
        <v>0</v>
      </c>
      <c r="CB14" s="273">
        <v>0</v>
      </c>
      <c r="CC14" s="273">
        <v>0</v>
      </c>
      <c r="CD14" s="273">
        <v>2.8902717821511824E-5</v>
      </c>
      <c r="CE14" s="273">
        <v>0</v>
      </c>
      <c r="CF14" s="273">
        <v>0</v>
      </c>
      <c r="CG14" s="273">
        <v>0</v>
      </c>
      <c r="CH14" s="273">
        <v>0</v>
      </c>
      <c r="CI14" s="273">
        <v>2.0233218049086312E-5</v>
      </c>
      <c r="CJ14" s="273">
        <v>4.5243729795407301E-4</v>
      </c>
      <c r="CK14" s="273">
        <v>0</v>
      </c>
      <c r="CL14" s="273">
        <v>3.6309206101822793E-4</v>
      </c>
      <c r="CM14" s="273">
        <v>1.0746495289016566E-3</v>
      </c>
      <c r="CN14" s="273">
        <v>2.7928580622262437E-3</v>
      </c>
      <c r="CO14" s="273">
        <v>6.9387695583067205E-4</v>
      </c>
      <c r="CP14" s="273">
        <v>0</v>
      </c>
      <c r="CQ14" s="273">
        <v>0</v>
      </c>
      <c r="CR14" s="273">
        <v>0</v>
      </c>
      <c r="CS14" s="273">
        <v>0</v>
      </c>
      <c r="CT14" s="273">
        <v>6.5832349979972069E-3</v>
      </c>
      <c r="CU14" s="273">
        <v>1.1623780245817172E-2</v>
      </c>
      <c r="CV14" s="273">
        <v>0</v>
      </c>
      <c r="CW14" s="273">
        <v>0</v>
      </c>
      <c r="CX14" s="273">
        <v>8.1323302446036701E-4</v>
      </c>
      <c r="CY14" s="273">
        <v>0</v>
      </c>
      <c r="CZ14" s="274">
        <v>0</v>
      </c>
    </row>
    <row r="15" spans="1:104" s="275" customFormat="1" ht="15" customHeight="1" x14ac:dyDescent="0.15">
      <c r="A15" s="276" t="s">
        <v>337</v>
      </c>
      <c r="B15" s="277" t="s">
        <v>537</v>
      </c>
      <c r="C15" s="272">
        <v>0</v>
      </c>
      <c r="D15" s="273">
        <v>0</v>
      </c>
      <c r="E15" s="273">
        <v>0</v>
      </c>
      <c r="F15" s="273">
        <v>0</v>
      </c>
      <c r="G15" s="273">
        <v>0</v>
      </c>
      <c r="H15" s="273">
        <v>0</v>
      </c>
      <c r="I15" s="273">
        <v>0</v>
      </c>
      <c r="J15" s="273">
        <v>0</v>
      </c>
      <c r="K15" s="273">
        <v>0</v>
      </c>
      <c r="L15" s="273">
        <v>0</v>
      </c>
      <c r="M15" s="273">
        <v>1.359890073411274E-2</v>
      </c>
      <c r="N15" s="273">
        <v>6.562040236088876E-4</v>
      </c>
      <c r="O15" s="273">
        <v>0</v>
      </c>
      <c r="P15" s="273">
        <v>1.8364157332638708E-4</v>
      </c>
      <c r="Q15" s="273">
        <v>0</v>
      </c>
      <c r="R15" s="273">
        <v>0</v>
      </c>
      <c r="S15" s="273">
        <v>0</v>
      </c>
      <c r="T15" s="273">
        <v>0</v>
      </c>
      <c r="U15" s="273">
        <v>0</v>
      </c>
      <c r="V15" s="273">
        <v>0</v>
      </c>
      <c r="W15" s="273">
        <v>0</v>
      </c>
      <c r="X15" s="273">
        <v>0</v>
      </c>
      <c r="Y15" s="273">
        <v>0</v>
      </c>
      <c r="Z15" s="273">
        <v>0</v>
      </c>
      <c r="AA15" s="273">
        <v>0</v>
      </c>
      <c r="AB15" s="273">
        <v>0</v>
      </c>
      <c r="AC15" s="273">
        <v>0</v>
      </c>
      <c r="AD15" s="273">
        <v>0</v>
      </c>
      <c r="AE15" s="273">
        <v>0</v>
      </c>
      <c r="AF15" s="273">
        <v>0</v>
      </c>
      <c r="AG15" s="273">
        <v>0</v>
      </c>
      <c r="AH15" s="273">
        <v>0</v>
      </c>
      <c r="AI15" s="273">
        <v>0</v>
      </c>
      <c r="AJ15" s="273">
        <v>0</v>
      </c>
      <c r="AK15" s="273">
        <v>0</v>
      </c>
      <c r="AL15" s="273">
        <v>0</v>
      </c>
      <c r="AM15" s="273">
        <v>0</v>
      </c>
      <c r="AN15" s="273">
        <v>0</v>
      </c>
      <c r="AO15" s="273">
        <v>0</v>
      </c>
      <c r="AP15" s="273">
        <v>0</v>
      </c>
      <c r="AQ15" s="273">
        <v>0</v>
      </c>
      <c r="AR15" s="273">
        <v>0</v>
      </c>
      <c r="AS15" s="273">
        <v>0</v>
      </c>
      <c r="AT15" s="273">
        <v>0</v>
      </c>
      <c r="AU15" s="273">
        <v>0</v>
      </c>
      <c r="AV15" s="273">
        <v>0</v>
      </c>
      <c r="AW15" s="273">
        <v>0</v>
      </c>
      <c r="AX15" s="273">
        <v>0</v>
      </c>
      <c r="AY15" s="273">
        <v>0</v>
      </c>
      <c r="AZ15" s="273">
        <v>0</v>
      </c>
      <c r="BA15" s="273">
        <v>0</v>
      </c>
      <c r="BB15" s="273">
        <v>0</v>
      </c>
      <c r="BC15" s="273">
        <v>0</v>
      </c>
      <c r="BD15" s="273">
        <v>0</v>
      </c>
      <c r="BE15" s="273">
        <v>0</v>
      </c>
      <c r="BF15" s="273">
        <v>0</v>
      </c>
      <c r="BG15" s="273">
        <v>0</v>
      </c>
      <c r="BH15" s="273">
        <v>0</v>
      </c>
      <c r="BI15" s="273">
        <v>0</v>
      </c>
      <c r="BJ15" s="273">
        <v>0</v>
      </c>
      <c r="BK15" s="273">
        <v>0</v>
      </c>
      <c r="BL15" s="273">
        <v>0</v>
      </c>
      <c r="BM15" s="273">
        <v>0</v>
      </c>
      <c r="BN15" s="273">
        <v>0</v>
      </c>
      <c r="BO15" s="273">
        <v>0</v>
      </c>
      <c r="BP15" s="273">
        <v>0</v>
      </c>
      <c r="BQ15" s="273">
        <v>0</v>
      </c>
      <c r="BR15" s="273">
        <v>0</v>
      </c>
      <c r="BS15" s="273">
        <v>0</v>
      </c>
      <c r="BT15" s="273">
        <v>0</v>
      </c>
      <c r="BU15" s="273">
        <v>0</v>
      </c>
      <c r="BV15" s="273">
        <v>0</v>
      </c>
      <c r="BW15" s="273">
        <v>0</v>
      </c>
      <c r="BX15" s="273">
        <v>0</v>
      </c>
      <c r="BY15" s="273">
        <v>0</v>
      </c>
      <c r="BZ15" s="273">
        <v>0</v>
      </c>
      <c r="CA15" s="273">
        <v>0</v>
      </c>
      <c r="CB15" s="273">
        <v>0</v>
      </c>
      <c r="CC15" s="273">
        <v>0</v>
      </c>
      <c r="CD15" s="273">
        <v>4.1796269229345575E-5</v>
      </c>
      <c r="CE15" s="273">
        <v>0</v>
      </c>
      <c r="CF15" s="273">
        <v>0</v>
      </c>
      <c r="CG15" s="273">
        <v>0</v>
      </c>
      <c r="CH15" s="273">
        <v>0</v>
      </c>
      <c r="CI15" s="273">
        <v>3.4935098121536493E-5</v>
      </c>
      <c r="CJ15" s="273">
        <v>4.722908842567228E-4</v>
      </c>
      <c r="CK15" s="273">
        <v>0</v>
      </c>
      <c r="CL15" s="273">
        <v>2.2092994680172808E-4</v>
      </c>
      <c r="CM15" s="273">
        <v>9.3654830359643211E-4</v>
      </c>
      <c r="CN15" s="273">
        <v>1.7144297487782141E-3</v>
      </c>
      <c r="CO15" s="273">
        <v>7.4609271330037771E-4</v>
      </c>
      <c r="CP15" s="273">
        <v>0</v>
      </c>
      <c r="CQ15" s="273">
        <v>0</v>
      </c>
      <c r="CR15" s="273">
        <v>0</v>
      </c>
      <c r="CS15" s="273">
        <v>0</v>
      </c>
      <c r="CT15" s="273">
        <v>4.3485626558235927E-3</v>
      </c>
      <c r="CU15" s="273">
        <v>2.2229845320157475E-2</v>
      </c>
      <c r="CV15" s="273">
        <v>0</v>
      </c>
      <c r="CW15" s="273">
        <v>0</v>
      </c>
      <c r="CX15" s="273">
        <v>5.5907916782342105E-4</v>
      </c>
      <c r="CY15" s="273">
        <v>0</v>
      </c>
      <c r="CZ15" s="274">
        <v>0</v>
      </c>
    </row>
    <row r="16" spans="1:104" s="275" customFormat="1" ht="15" customHeight="1" x14ac:dyDescent="0.15">
      <c r="A16" s="276" t="s">
        <v>338</v>
      </c>
      <c r="B16" s="277" t="s">
        <v>633</v>
      </c>
      <c r="C16" s="272">
        <v>0</v>
      </c>
      <c r="D16" s="273">
        <v>1.0397534602604907E-2</v>
      </c>
      <c r="E16" s="273">
        <v>0</v>
      </c>
      <c r="F16" s="273">
        <v>6.7978655434603151E-3</v>
      </c>
      <c r="G16" s="273">
        <v>1.7050823378565478E-3</v>
      </c>
      <c r="H16" s="273">
        <v>0</v>
      </c>
      <c r="I16" s="273">
        <v>0</v>
      </c>
      <c r="J16" s="273">
        <v>1.2531862538772644E-2</v>
      </c>
      <c r="K16" s="273">
        <v>2.0349642429669416E-2</v>
      </c>
      <c r="L16" s="273">
        <v>1.1809296948403725E-4</v>
      </c>
      <c r="M16" s="273">
        <v>0.1483259830586644</v>
      </c>
      <c r="N16" s="273">
        <v>0.145528568561167</v>
      </c>
      <c r="O16" s="273">
        <v>2.8006253983389937E-2</v>
      </c>
      <c r="P16" s="273">
        <v>0.20452128737229025</v>
      </c>
      <c r="Q16" s="273">
        <v>5.2129371501099247E-5</v>
      </c>
      <c r="R16" s="273">
        <v>0</v>
      </c>
      <c r="S16" s="273">
        <v>0</v>
      </c>
      <c r="T16" s="273">
        <v>0</v>
      </c>
      <c r="U16" s="273">
        <v>2.7539173597264884E-3</v>
      </c>
      <c r="V16" s="273">
        <v>3.654842732712032E-5</v>
      </c>
      <c r="W16" s="273">
        <v>0</v>
      </c>
      <c r="X16" s="273">
        <v>1.3013357271304455E-4</v>
      </c>
      <c r="Y16" s="273">
        <v>1.3436826908329498E-4</v>
      </c>
      <c r="Z16" s="273">
        <v>1.8525808767338999E-5</v>
      </c>
      <c r="AA16" s="273">
        <v>8.8914689662013949E-5</v>
      </c>
      <c r="AB16" s="273">
        <v>7.0211514613497065E-3</v>
      </c>
      <c r="AC16" s="273">
        <v>8.9894327081952528E-3</v>
      </c>
      <c r="AD16" s="273">
        <v>1.5554724241959957E-7</v>
      </c>
      <c r="AE16" s="273">
        <v>2.0497231553304177E-5</v>
      </c>
      <c r="AF16" s="273">
        <v>3.2998263466385081E-6</v>
      </c>
      <c r="AG16" s="273">
        <v>2.4276823766039396E-7</v>
      </c>
      <c r="AH16" s="273">
        <v>2.5817747823974597E-5</v>
      </c>
      <c r="AI16" s="273">
        <v>0</v>
      </c>
      <c r="AJ16" s="273">
        <v>2.5028996663617031E-3</v>
      </c>
      <c r="AK16" s="273">
        <v>0</v>
      </c>
      <c r="AL16" s="273">
        <v>0</v>
      </c>
      <c r="AM16" s="273">
        <v>0</v>
      </c>
      <c r="AN16" s="273">
        <v>1.4659835928168118E-5</v>
      </c>
      <c r="AO16" s="273">
        <v>0</v>
      </c>
      <c r="AP16" s="273">
        <v>0</v>
      </c>
      <c r="AQ16" s="273">
        <v>0</v>
      </c>
      <c r="AR16" s="273">
        <v>0</v>
      </c>
      <c r="AS16" s="273">
        <v>0</v>
      </c>
      <c r="AT16" s="273">
        <v>0</v>
      </c>
      <c r="AU16" s="273">
        <v>0</v>
      </c>
      <c r="AV16" s="273">
        <v>0</v>
      </c>
      <c r="AW16" s="273">
        <v>0</v>
      </c>
      <c r="AX16" s="273">
        <v>0</v>
      </c>
      <c r="AY16" s="273">
        <v>0</v>
      </c>
      <c r="AZ16" s="273">
        <v>0</v>
      </c>
      <c r="BA16" s="273">
        <v>0</v>
      </c>
      <c r="BB16" s="273">
        <v>0</v>
      </c>
      <c r="BC16" s="273">
        <v>0</v>
      </c>
      <c r="BD16" s="273">
        <v>0</v>
      </c>
      <c r="BE16" s="273">
        <v>0</v>
      </c>
      <c r="BF16" s="273">
        <v>0</v>
      </c>
      <c r="BG16" s="273">
        <v>0</v>
      </c>
      <c r="BH16" s="273">
        <v>2.6937749092629282E-6</v>
      </c>
      <c r="BI16" s="273">
        <v>0</v>
      </c>
      <c r="BJ16" s="273">
        <v>0</v>
      </c>
      <c r="BK16" s="273">
        <v>0</v>
      </c>
      <c r="BL16" s="273">
        <v>0</v>
      </c>
      <c r="BM16" s="273">
        <v>0</v>
      </c>
      <c r="BN16" s="273">
        <v>0</v>
      </c>
      <c r="BO16" s="273">
        <v>0</v>
      </c>
      <c r="BP16" s="273">
        <v>0</v>
      </c>
      <c r="BQ16" s="273">
        <v>0</v>
      </c>
      <c r="BR16" s="273">
        <v>0</v>
      </c>
      <c r="BS16" s="273">
        <v>0</v>
      </c>
      <c r="BT16" s="273">
        <v>0</v>
      </c>
      <c r="BU16" s="273">
        <v>0</v>
      </c>
      <c r="BV16" s="273">
        <v>0</v>
      </c>
      <c r="BW16" s="273">
        <v>0</v>
      </c>
      <c r="BX16" s="273">
        <v>0</v>
      </c>
      <c r="BY16" s="273">
        <v>0</v>
      </c>
      <c r="BZ16" s="273">
        <v>0</v>
      </c>
      <c r="CA16" s="273">
        <v>0</v>
      </c>
      <c r="CB16" s="273">
        <v>0</v>
      </c>
      <c r="CC16" s="273">
        <v>0</v>
      </c>
      <c r="CD16" s="273">
        <v>5.4846581140618032E-5</v>
      </c>
      <c r="CE16" s="273">
        <v>0</v>
      </c>
      <c r="CF16" s="273">
        <v>0</v>
      </c>
      <c r="CG16" s="273">
        <v>0</v>
      </c>
      <c r="CH16" s="273">
        <v>3.3367248440214605E-7</v>
      </c>
      <c r="CI16" s="273">
        <v>1.162180150815115E-4</v>
      </c>
      <c r="CJ16" s="273">
        <v>1.1069663793499922E-3</v>
      </c>
      <c r="CK16" s="273">
        <v>0</v>
      </c>
      <c r="CL16" s="273">
        <v>1.6694062337313175E-3</v>
      </c>
      <c r="CM16" s="273">
        <v>4.3278043396776395E-3</v>
      </c>
      <c r="CN16" s="273">
        <v>7.3859341542277888E-3</v>
      </c>
      <c r="CO16" s="273">
        <v>0</v>
      </c>
      <c r="CP16" s="273">
        <v>0</v>
      </c>
      <c r="CQ16" s="273">
        <v>0</v>
      </c>
      <c r="CR16" s="273">
        <v>0</v>
      </c>
      <c r="CS16" s="273">
        <v>0</v>
      </c>
      <c r="CT16" s="273">
        <v>1.6514045738585909E-2</v>
      </c>
      <c r="CU16" s="273">
        <v>5.1535872843075217E-2</v>
      </c>
      <c r="CV16" s="273">
        <v>0</v>
      </c>
      <c r="CW16" s="273">
        <v>0</v>
      </c>
      <c r="CX16" s="273">
        <v>2.234852288340266E-3</v>
      </c>
      <c r="CY16" s="273">
        <v>0</v>
      </c>
      <c r="CZ16" s="274">
        <v>0</v>
      </c>
    </row>
    <row r="17" spans="1:104" s="275" customFormat="1" ht="15" customHeight="1" x14ac:dyDescent="0.15">
      <c r="A17" s="276" t="s">
        <v>339</v>
      </c>
      <c r="B17" s="277" t="s">
        <v>634</v>
      </c>
      <c r="C17" s="272">
        <v>0</v>
      </c>
      <c r="D17" s="273">
        <v>1.5826859758680549E-4</v>
      </c>
      <c r="E17" s="273">
        <v>1.5050396228473216E-5</v>
      </c>
      <c r="F17" s="273">
        <v>0</v>
      </c>
      <c r="G17" s="273">
        <v>1.5937434614885185E-2</v>
      </c>
      <c r="H17" s="273">
        <v>0</v>
      </c>
      <c r="I17" s="273">
        <v>0</v>
      </c>
      <c r="J17" s="273">
        <v>1.6114157320804832E-3</v>
      </c>
      <c r="K17" s="273">
        <v>9.0430216953974992E-4</v>
      </c>
      <c r="L17" s="273">
        <v>0</v>
      </c>
      <c r="M17" s="273">
        <v>1.478339115293676E-3</v>
      </c>
      <c r="N17" s="273">
        <v>2.295348370422536E-3</v>
      </c>
      <c r="O17" s="273">
        <v>3.3290321696368516E-2</v>
      </c>
      <c r="P17" s="273">
        <v>0</v>
      </c>
      <c r="Q17" s="273">
        <v>0</v>
      </c>
      <c r="R17" s="273">
        <v>0</v>
      </c>
      <c r="S17" s="273">
        <v>0</v>
      </c>
      <c r="T17" s="273">
        <v>0</v>
      </c>
      <c r="U17" s="273">
        <v>0</v>
      </c>
      <c r="V17" s="273">
        <v>0</v>
      </c>
      <c r="W17" s="273">
        <v>0</v>
      </c>
      <c r="X17" s="273">
        <v>0</v>
      </c>
      <c r="Y17" s="273">
        <v>0</v>
      </c>
      <c r="Z17" s="273">
        <v>0</v>
      </c>
      <c r="AA17" s="273">
        <v>0</v>
      </c>
      <c r="AB17" s="273">
        <v>5.103950071509206E-5</v>
      </c>
      <c r="AC17" s="273">
        <v>6.0677912306414118E-6</v>
      </c>
      <c r="AD17" s="273">
        <v>0</v>
      </c>
      <c r="AE17" s="273">
        <v>0</v>
      </c>
      <c r="AF17" s="273">
        <v>0</v>
      </c>
      <c r="AG17" s="273">
        <v>0</v>
      </c>
      <c r="AH17" s="273">
        <v>0</v>
      </c>
      <c r="AI17" s="273">
        <v>0</v>
      </c>
      <c r="AJ17" s="273">
        <v>0</v>
      </c>
      <c r="AK17" s="273">
        <v>0</v>
      </c>
      <c r="AL17" s="273">
        <v>0</v>
      </c>
      <c r="AM17" s="273">
        <v>0</v>
      </c>
      <c r="AN17" s="273">
        <v>0</v>
      </c>
      <c r="AO17" s="273">
        <v>0</v>
      </c>
      <c r="AP17" s="273">
        <v>0</v>
      </c>
      <c r="AQ17" s="273">
        <v>0</v>
      </c>
      <c r="AR17" s="273">
        <v>0</v>
      </c>
      <c r="AS17" s="273">
        <v>0</v>
      </c>
      <c r="AT17" s="273">
        <v>0</v>
      </c>
      <c r="AU17" s="273">
        <v>0</v>
      </c>
      <c r="AV17" s="273">
        <v>0</v>
      </c>
      <c r="AW17" s="273">
        <v>0</v>
      </c>
      <c r="AX17" s="273">
        <v>0</v>
      </c>
      <c r="AY17" s="273">
        <v>0</v>
      </c>
      <c r="AZ17" s="273">
        <v>0</v>
      </c>
      <c r="BA17" s="273">
        <v>0</v>
      </c>
      <c r="BB17" s="273">
        <v>0</v>
      </c>
      <c r="BC17" s="273">
        <v>0</v>
      </c>
      <c r="BD17" s="273">
        <v>0</v>
      </c>
      <c r="BE17" s="273">
        <v>0</v>
      </c>
      <c r="BF17" s="273">
        <v>0</v>
      </c>
      <c r="BG17" s="273">
        <v>0</v>
      </c>
      <c r="BH17" s="273">
        <v>0</v>
      </c>
      <c r="BI17" s="273">
        <v>0</v>
      </c>
      <c r="BJ17" s="273">
        <v>0</v>
      </c>
      <c r="BK17" s="273">
        <v>0</v>
      </c>
      <c r="BL17" s="273">
        <v>0</v>
      </c>
      <c r="BM17" s="273">
        <v>0</v>
      </c>
      <c r="BN17" s="273">
        <v>0</v>
      </c>
      <c r="BO17" s="273">
        <v>0</v>
      </c>
      <c r="BP17" s="273">
        <v>0</v>
      </c>
      <c r="BQ17" s="273">
        <v>1.5003303245563902E-4</v>
      </c>
      <c r="BR17" s="273">
        <v>5.9430799311545153E-5</v>
      </c>
      <c r="BS17" s="273">
        <v>0</v>
      </c>
      <c r="BT17" s="273">
        <v>0</v>
      </c>
      <c r="BU17" s="273">
        <v>0</v>
      </c>
      <c r="BV17" s="273">
        <v>0</v>
      </c>
      <c r="BW17" s="273">
        <v>0</v>
      </c>
      <c r="BX17" s="273">
        <v>0</v>
      </c>
      <c r="BY17" s="273">
        <v>0</v>
      </c>
      <c r="BZ17" s="273">
        <v>0</v>
      </c>
      <c r="CA17" s="273">
        <v>0</v>
      </c>
      <c r="CB17" s="273">
        <v>0</v>
      </c>
      <c r="CC17" s="273">
        <v>0</v>
      </c>
      <c r="CD17" s="273">
        <v>2.2179651730284226E-4</v>
      </c>
      <c r="CE17" s="273">
        <v>0</v>
      </c>
      <c r="CF17" s="273">
        <v>0</v>
      </c>
      <c r="CG17" s="273">
        <v>0</v>
      </c>
      <c r="CH17" s="273">
        <v>1.7160299197824653E-7</v>
      </c>
      <c r="CI17" s="273">
        <v>2.1567172418594337E-5</v>
      </c>
      <c r="CJ17" s="273">
        <v>8.3133714470371001E-5</v>
      </c>
      <c r="CK17" s="273">
        <v>0</v>
      </c>
      <c r="CL17" s="273">
        <v>4.6608481829093639E-4</v>
      </c>
      <c r="CM17" s="273">
        <v>1.3065451014781385E-3</v>
      </c>
      <c r="CN17" s="273">
        <v>2.3687530959057988E-3</v>
      </c>
      <c r="CO17" s="273">
        <v>0</v>
      </c>
      <c r="CP17" s="273">
        <v>0</v>
      </c>
      <c r="CQ17" s="273">
        <v>0</v>
      </c>
      <c r="CR17" s="273">
        <v>0</v>
      </c>
      <c r="CS17" s="273">
        <v>6.5787695128516763E-6</v>
      </c>
      <c r="CT17" s="273">
        <v>2.6550160384372419E-2</v>
      </c>
      <c r="CU17" s="273">
        <v>7.7522461339869578E-2</v>
      </c>
      <c r="CV17" s="273">
        <v>0</v>
      </c>
      <c r="CW17" s="273">
        <v>4.4507099230966286E-7</v>
      </c>
      <c r="CX17" s="273">
        <v>1.8542424759030688E-3</v>
      </c>
      <c r="CY17" s="273">
        <v>0</v>
      </c>
      <c r="CZ17" s="274">
        <v>3.2006557423725811E-3</v>
      </c>
    </row>
    <row r="18" spans="1:104" s="275" customFormat="1" ht="15" customHeight="1" x14ac:dyDescent="0.15">
      <c r="A18" s="276" t="s">
        <v>340</v>
      </c>
      <c r="B18" s="277" t="s">
        <v>540</v>
      </c>
      <c r="C18" s="272">
        <v>1.2168022285283861E-2</v>
      </c>
      <c r="D18" s="273">
        <v>0.39451653782115886</v>
      </c>
      <c r="E18" s="273">
        <v>2.2832802352558655E-2</v>
      </c>
      <c r="F18" s="273">
        <v>5.3523593444225791E-3</v>
      </c>
      <c r="G18" s="273">
        <v>2.8596946326189573E-2</v>
      </c>
      <c r="H18" s="273">
        <v>0</v>
      </c>
      <c r="I18" s="273">
        <v>0</v>
      </c>
      <c r="J18" s="273">
        <v>-1.3978150988093814E-5</v>
      </c>
      <c r="K18" s="273">
        <v>0</v>
      </c>
      <c r="L18" s="273">
        <v>0</v>
      </c>
      <c r="M18" s="273">
        <v>0</v>
      </c>
      <c r="N18" s="273">
        <v>0</v>
      </c>
      <c r="O18" s="273">
        <v>0</v>
      </c>
      <c r="P18" s="273">
        <v>3.6884460652368965E-2</v>
      </c>
      <c r="Q18" s="273">
        <v>0</v>
      </c>
      <c r="R18" s="273">
        <v>0</v>
      </c>
      <c r="S18" s="273">
        <v>0</v>
      </c>
      <c r="T18" s="273">
        <v>0</v>
      </c>
      <c r="U18" s="273">
        <v>0</v>
      </c>
      <c r="V18" s="273">
        <v>0</v>
      </c>
      <c r="W18" s="273">
        <v>0</v>
      </c>
      <c r="X18" s="273">
        <v>3.4551702228737804E-4</v>
      </c>
      <c r="Y18" s="273">
        <v>0</v>
      </c>
      <c r="Z18" s="273">
        <v>0</v>
      </c>
      <c r="AA18" s="273">
        <v>0</v>
      </c>
      <c r="AB18" s="273">
        <v>0</v>
      </c>
      <c r="AC18" s="273">
        <v>0</v>
      </c>
      <c r="AD18" s="273">
        <v>0</v>
      </c>
      <c r="AE18" s="273">
        <v>0</v>
      </c>
      <c r="AF18" s="273">
        <v>0</v>
      </c>
      <c r="AG18" s="273">
        <v>0</v>
      </c>
      <c r="AH18" s="273">
        <v>0</v>
      </c>
      <c r="AI18" s="273">
        <v>0</v>
      </c>
      <c r="AJ18" s="273">
        <v>0</v>
      </c>
      <c r="AK18" s="273">
        <v>0</v>
      </c>
      <c r="AL18" s="273">
        <v>0</v>
      </c>
      <c r="AM18" s="273">
        <v>0</v>
      </c>
      <c r="AN18" s="273">
        <v>0</v>
      </c>
      <c r="AO18" s="273">
        <v>0</v>
      </c>
      <c r="AP18" s="273">
        <v>0</v>
      </c>
      <c r="AQ18" s="273">
        <v>0</v>
      </c>
      <c r="AR18" s="273">
        <v>0</v>
      </c>
      <c r="AS18" s="273">
        <v>0</v>
      </c>
      <c r="AT18" s="273">
        <v>0</v>
      </c>
      <c r="AU18" s="273">
        <v>0</v>
      </c>
      <c r="AV18" s="273">
        <v>0</v>
      </c>
      <c r="AW18" s="273">
        <v>0</v>
      </c>
      <c r="AX18" s="273">
        <v>0</v>
      </c>
      <c r="AY18" s="273">
        <v>0</v>
      </c>
      <c r="AZ18" s="273">
        <v>0</v>
      </c>
      <c r="BA18" s="273">
        <v>0</v>
      </c>
      <c r="BB18" s="273">
        <v>0</v>
      </c>
      <c r="BC18" s="273">
        <v>0</v>
      </c>
      <c r="BD18" s="273">
        <v>0</v>
      </c>
      <c r="BE18" s="273">
        <v>0</v>
      </c>
      <c r="BF18" s="273">
        <v>0</v>
      </c>
      <c r="BG18" s="273">
        <v>0</v>
      </c>
      <c r="BH18" s="273">
        <v>0</v>
      </c>
      <c r="BI18" s="273">
        <v>0</v>
      </c>
      <c r="BJ18" s="273">
        <v>0</v>
      </c>
      <c r="BK18" s="273">
        <v>0</v>
      </c>
      <c r="BL18" s="273">
        <v>6.7053582104440371E-5</v>
      </c>
      <c r="BM18" s="273">
        <v>0</v>
      </c>
      <c r="BN18" s="273">
        <v>0</v>
      </c>
      <c r="BO18" s="273">
        <v>0</v>
      </c>
      <c r="BP18" s="273">
        <v>0</v>
      </c>
      <c r="BQ18" s="273">
        <v>0</v>
      </c>
      <c r="BR18" s="273">
        <v>9.3171224755880566E-5</v>
      </c>
      <c r="BS18" s="273">
        <v>0</v>
      </c>
      <c r="BT18" s="273">
        <v>0</v>
      </c>
      <c r="BU18" s="273">
        <v>0</v>
      </c>
      <c r="BV18" s="273">
        <v>0</v>
      </c>
      <c r="BW18" s="273">
        <v>0</v>
      </c>
      <c r="BX18" s="273">
        <v>0</v>
      </c>
      <c r="BY18" s="273">
        <v>0</v>
      </c>
      <c r="BZ18" s="273">
        <v>0</v>
      </c>
      <c r="CA18" s="273">
        <v>0</v>
      </c>
      <c r="CB18" s="273">
        <v>0</v>
      </c>
      <c r="CC18" s="273">
        <v>0</v>
      </c>
      <c r="CD18" s="273">
        <v>0</v>
      </c>
      <c r="CE18" s="273">
        <v>0</v>
      </c>
      <c r="CF18" s="273">
        <v>0</v>
      </c>
      <c r="CG18" s="273">
        <v>0</v>
      </c>
      <c r="CH18" s="273">
        <v>0</v>
      </c>
      <c r="CI18" s="273">
        <v>8.1992467156521826E-8</v>
      </c>
      <c r="CJ18" s="273">
        <v>4.4777718978972989E-4</v>
      </c>
      <c r="CK18" s="273">
        <v>3.9305080380294278E-3</v>
      </c>
      <c r="CL18" s="273">
        <v>3.7156128426976879E-5</v>
      </c>
      <c r="CM18" s="273">
        <v>6.0392357255374894E-5</v>
      </c>
      <c r="CN18" s="273">
        <v>2.6405394969323719E-5</v>
      </c>
      <c r="CO18" s="273">
        <v>0</v>
      </c>
      <c r="CP18" s="273">
        <v>0</v>
      </c>
      <c r="CQ18" s="273">
        <v>0</v>
      </c>
      <c r="CR18" s="273">
        <v>0</v>
      </c>
      <c r="CS18" s="273">
        <v>0</v>
      </c>
      <c r="CT18" s="273">
        <v>0</v>
      </c>
      <c r="CU18" s="273">
        <v>0</v>
      </c>
      <c r="CV18" s="273">
        <v>0</v>
      </c>
      <c r="CW18" s="273">
        <v>7.7880005804319163E-4</v>
      </c>
      <c r="CX18" s="273">
        <v>0</v>
      </c>
      <c r="CY18" s="273">
        <v>0</v>
      </c>
      <c r="CZ18" s="274">
        <v>0</v>
      </c>
    </row>
    <row r="19" spans="1:104" s="275" customFormat="1" ht="15" customHeight="1" x14ac:dyDescent="0.15">
      <c r="A19" s="276" t="s">
        <v>341</v>
      </c>
      <c r="B19" s="277" t="s">
        <v>541</v>
      </c>
      <c r="C19" s="272">
        <v>2.8396641716485537E-4</v>
      </c>
      <c r="D19" s="273">
        <v>1.8451851288484949E-5</v>
      </c>
      <c r="E19" s="273">
        <v>1.6709201509382339E-4</v>
      </c>
      <c r="F19" s="273">
        <v>1.0725170695018594E-3</v>
      </c>
      <c r="G19" s="273">
        <v>1.6378401554721842E-2</v>
      </c>
      <c r="H19" s="273">
        <v>0</v>
      </c>
      <c r="I19" s="273">
        <v>9.5687932077226244E-6</v>
      </c>
      <c r="J19" s="273">
        <v>4.9544723725341516E-6</v>
      </c>
      <c r="K19" s="273">
        <v>6.355357362559286E-7</v>
      </c>
      <c r="L19" s="273">
        <v>0</v>
      </c>
      <c r="M19" s="273">
        <v>0</v>
      </c>
      <c r="N19" s="273">
        <v>0</v>
      </c>
      <c r="O19" s="273">
        <v>0</v>
      </c>
      <c r="P19" s="273">
        <v>0</v>
      </c>
      <c r="Q19" s="273">
        <v>0.18883524852111239</v>
      </c>
      <c r="R19" s="273">
        <v>0.24107123198819397</v>
      </c>
      <c r="S19" s="273">
        <v>3.3265928300470595E-4</v>
      </c>
      <c r="T19" s="273">
        <v>8.6290068864263991E-3</v>
      </c>
      <c r="U19" s="273">
        <v>1.6942633208193373E-3</v>
      </c>
      <c r="V19" s="273">
        <v>2.6300988525908738E-3</v>
      </c>
      <c r="W19" s="273">
        <v>4.5999832727880988E-4</v>
      </c>
      <c r="X19" s="273">
        <v>9.1108073527654482E-4</v>
      </c>
      <c r="Y19" s="273">
        <v>0</v>
      </c>
      <c r="Z19" s="273">
        <v>0</v>
      </c>
      <c r="AA19" s="273">
        <v>0</v>
      </c>
      <c r="AB19" s="273">
        <v>2.83710398638644E-7</v>
      </c>
      <c r="AC19" s="273">
        <v>1.1318764411004172E-4</v>
      </c>
      <c r="AD19" s="273">
        <v>0</v>
      </c>
      <c r="AE19" s="273">
        <v>6.837015115540193E-4</v>
      </c>
      <c r="AF19" s="273">
        <v>1.6395599681566758E-2</v>
      </c>
      <c r="AG19" s="273">
        <v>9.2545679878518767E-3</v>
      </c>
      <c r="AH19" s="273">
        <v>4.1270843430615389E-3</v>
      </c>
      <c r="AI19" s="273">
        <v>5.7658014887653487E-6</v>
      </c>
      <c r="AJ19" s="273">
        <v>1.6619728660952448E-3</v>
      </c>
      <c r="AK19" s="273">
        <v>0</v>
      </c>
      <c r="AL19" s="273">
        <v>0</v>
      </c>
      <c r="AM19" s="273">
        <v>0</v>
      </c>
      <c r="AN19" s="273">
        <v>3.0700194522217542E-5</v>
      </c>
      <c r="AO19" s="273">
        <v>0</v>
      </c>
      <c r="AP19" s="273">
        <v>0</v>
      </c>
      <c r="AQ19" s="273">
        <v>2.3580466478279695E-4</v>
      </c>
      <c r="AR19" s="273">
        <v>6.3700164889703633E-5</v>
      </c>
      <c r="AS19" s="273">
        <v>2.9726651463458378E-4</v>
      </c>
      <c r="AT19" s="273">
        <v>2.049931595525197E-5</v>
      </c>
      <c r="AU19" s="273">
        <v>1.8921267625293006E-3</v>
      </c>
      <c r="AV19" s="273">
        <v>2.9023369977463666E-4</v>
      </c>
      <c r="AW19" s="273">
        <v>2.2149833462017507E-3</v>
      </c>
      <c r="AX19" s="273">
        <v>6.7336911973450093E-5</v>
      </c>
      <c r="AY19" s="273">
        <v>0</v>
      </c>
      <c r="AZ19" s="273">
        <v>2.5837066207236034E-3</v>
      </c>
      <c r="BA19" s="273">
        <v>0</v>
      </c>
      <c r="BB19" s="273">
        <v>0</v>
      </c>
      <c r="BC19" s="273">
        <v>7.1413022810007805E-5</v>
      </c>
      <c r="BD19" s="273">
        <v>0</v>
      </c>
      <c r="BE19" s="273">
        <v>7.5284984947297643E-4</v>
      </c>
      <c r="BF19" s="273">
        <v>3.4991255939531181E-3</v>
      </c>
      <c r="BG19" s="273">
        <v>1.2072878964480708E-3</v>
      </c>
      <c r="BH19" s="273">
        <v>8.4418275730674874E-4</v>
      </c>
      <c r="BI19" s="273">
        <v>2.8475478412953382E-5</v>
      </c>
      <c r="BJ19" s="273">
        <v>4.4868051736325317E-4</v>
      </c>
      <c r="BK19" s="273">
        <v>2.7807676491580684E-3</v>
      </c>
      <c r="BL19" s="273">
        <v>8.3487303302297105E-5</v>
      </c>
      <c r="BM19" s="273">
        <v>0</v>
      </c>
      <c r="BN19" s="273">
        <v>0</v>
      </c>
      <c r="BO19" s="273">
        <v>1.1484881970447501E-4</v>
      </c>
      <c r="BP19" s="273">
        <v>4.4636762241805364E-5</v>
      </c>
      <c r="BQ19" s="273">
        <v>2.6423229108631568E-4</v>
      </c>
      <c r="BR19" s="273">
        <v>3.5763407015555694E-4</v>
      </c>
      <c r="BS19" s="273">
        <v>5.3136588482332299E-6</v>
      </c>
      <c r="BT19" s="273">
        <v>1.4580332906533787E-6</v>
      </c>
      <c r="BU19" s="273">
        <v>0</v>
      </c>
      <c r="BV19" s="273">
        <v>0</v>
      </c>
      <c r="BW19" s="273">
        <v>4.6519764892794148E-4</v>
      </c>
      <c r="BX19" s="273">
        <v>5.8208409002282396E-5</v>
      </c>
      <c r="BY19" s="273">
        <v>1.6757175303616295E-5</v>
      </c>
      <c r="BZ19" s="273">
        <v>3.6081665485389104E-3</v>
      </c>
      <c r="CA19" s="273">
        <v>5.8459815750213009E-5</v>
      </c>
      <c r="CB19" s="273">
        <v>6.6133811424698256E-4</v>
      </c>
      <c r="CC19" s="273">
        <v>2.9251719058019437E-4</v>
      </c>
      <c r="CD19" s="273">
        <v>7.7616044265090396E-5</v>
      </c>
      <c r="CE19" s="273">
        <v>3.1791918242921147E-5</v>
      </c>
      <c r="CF19" s="273">
        <v>6.8034762411566442E-6</v>
      </c>
      <c r="CG19" s="273">
        <v>6.151902115170615E-6</v>
      </c>
      <c r="CH19" s="273">
        <v>2.3841375685511052E-4</v>
      </c>
      <c r="CI19" s="273">
        <v>5.6376128282966955E-5</v>
      </c>
      <c r="CJ19" s="273">
        <v>3.708472670143691E-6</v>
      </c>
      <c r="CK19" s="273">
        <v>1.5212329625375713E-7</v>
      </c>
      <c r="CL19" s="273">
        <v>1.7191434391992147E-4</v>
      </c>
      <c r="CM19" s="273">
        <v>7.7165162438411745E-5</v>
      </c>
      <c r="CN19" s="273">
        <v>7.1113199967237032E-5</v>
      </c>
      <c r="CO19" s="273">
        <v>1.2067019554661184E-4</v>
      </c>
      <c r="CP19" s="273">
        <v>1.6123153524973173E-4</v>
      </c>
      <c r="CQ19" s="273">
        <v>0</v>
      </c>
      <c r="CR19" s="273">
        <v>1.3279773830963268E-5</v>
      </c>
      <c r="CS19" s="273">
        <v>4.5553511297706756E-4</v>
      </c>
      <c r="CT19" s="273">
        <v>6.8400723638839501E-4</v>
      </c>
      <c r="CU19" s="273">
        <v>5.96834502145936E-7</v>
      </c>
      <c r="CV19" s="273">
        <v>1.9264660668006798E-4</v>
      </c>
      <c r="CW19" s="273">
        <v>2.5182710172870471E-3</v>
      </c>
      <c r="CX19" s="273">
        <v>4.422807249184983E-4</v>
      </c>
      <c r="CY19" s="273">
        <v>1.7388992321354976E-2</v>
      </c>
      <c r="CZ19" s="274">
        <v>1.472200523335243E-4</v>
      </c>
    </row>
    <row r="20" spans="1:104" s="275" customFormat="1" ht="15" customHeight="1" x14ac:dyDescent="0.15">
      <c r="A20" s="276" t="s">
        <v>342</v>
      </c>
      <c r="B20" s="277" t="s">
        <v>542</v>
      </c>
      <c r="C20" s="272">
        <v>5.670855673719351E-3</v>
      </c>
      <c r="D20" s="273">
        <v>8.549781329176934E-4</v>
      </c>
      <c r="E20" s="273">
        <v>5.1563216626596738E-3</v>
      </c>
      <c r="F20" s="273">
        <v>1.1706668908959256E-4</v>
      </c>
      <c r="G20" s="273">
        <v>6.7891313790350493E-3</v>
      </c>
      <c r="H20" s="273">
        <v>0</v>
      </c>
      <c r="I20" s="273">
        <v>3.8798846786440412E-3</v>
      </c>
      <c r="J20" s="273">
        <v>3.6385443907043191E-4</v>
      </c>
      <c r="K20" s="273">
        <v>9.2584520142001501E-4</v>
      </c>
      <c r="L20" s="273">
        <v>3.2346164551309132E-4</v>
      </c>
      <c r="M20" s="273">
        <v>2.1544478309017821E-3</v>
      </c>
      <c r="N20" s="273">
        <v>1.0211112896806648E-3</v>
      </c>
      <c r="O20" s="273">
        <v>6.4566406475633647E-4</v>
      </c>
      <c r="P20" s="273">
        <v>4.341408352869671E-5</v>
      </c>
      <c r="Q20" s="273">
        <v>1.6744357058493184E-3</v>
      </c>
      <c r="R20" s="273">
        <v>1.071954564407681E-2</v>
      </c>
      <c r="S20" s="273">
        <v>1.2885089864796135E-3</v>
      </c>
      <c r="T20" s="273">
        <v>1.9460771339682096E-3</v>
      </c>
      <c r="U20" s="273">
        <v>1.6115152712663087E-3</v>
      </c>
      <c r="V20" s="273">
        <v>1.479913896399418E-3</v>
      </c>
      <c r="W20" s="273">
        <v>3.2108974149184914E-4</v>
      </c>
      <c r="X20" s="273">
        <v>4.3659595055798592E-3</v>
      </c>
      <c r="Y20" s="273">
        <v>4.3044524909809881E-4</v>
      </c>
      <c r="Z20" s="273">
        <v>1.2713336266586388E-3</v>
      </c>
      <c r="AA20" s="273">
        <v>3.6227224796175932E-4</v>
      </c>
      <c r="AB20" s="273">
        <v>9.946886576270859E-4</v>
      </c>
      <c r="AC20" s="273">
        <v>1.0165884077182304E-3</v>
      </c>
      <c r="AD20" s="273">
        <v>2.2173259406913919E-4</v>
      </c>
      <c r="AE20" s="273">
        <v>3.7218015786728034E-4</v>
      </c>
      <c r="AF20" s="273">
        <v>2.386805644352966E-3</v>
      </c>
      <c r="AG20" s="273">
        <v>7.03785120977482E-4</v>
      </c>
      <c r="AH20" s="273">
        <v>6.0045040234612919E-3</v>
      </c>
      <c r="AI20" s="273">
        <v>7.3789614754686008E-4</v>
      </c>
      <c r="AJ20" s="273">
        <v>2.1305363369888129E-3</v>
      </c>
      <c r="AK20" s="273">
        <v>0</v>
      </c>
      <c r="AL20" s="273">
        <v>0</v>
      </c>
      <c r="AM20" s="273">
        <v>3.43978099851276E-4</v>
      </c>
      <c r="AN20" s="273">
        <v>1.1773886164730539E-3</v>
      </c>
      <c r="AO20" s="273">
        <v>7.778168080118716E-5</v>
      </c>
      <c r="AP20" s="273">
        <v>0</v>
      </c>
      <c r="AQ20" s="273">
        <v>5.8795868076110989E-4</v>
      </c>
      <c r="AR20" s="273">
        <v>1.0556254257835212E-3</v>
      </c>
      <c r="AS20" s="273">
        <v>1.0681261907516447E-3</v>
      </c>
      <c r="AT20" s="273">
        <v>1.1614516922459428E-3</v>
      </c>
      <c r="AU20" s="273">
        <v>6.8236674578402417E-4</v>
      </c>
      <c r="AV20" s="273">
        <v>7.6994125531035197E-4</v>
      </c>
      <c r="AW20" s="273">
        <v>3.3009086793246807E-3</v>
      </c>
      <c r="AX20" s="273">
        <v>3.2288105519902438E-3</v>
      </c>
      <c r="AY20" s="273">
        <v>1.7280444613400174E-3</v>
      </c>
      <c r="AZ20" s="273">
        <v>5.3824267782426778E-3</v>
      </c>
      <c r="BA20" s="273">
        <v>9.85167905793124E-4</v>
      </c>
      <c r="BB20" s="273">
        <v>1.7442944593521852E-3</v>
      </c>
      <c r="BC20" s="273">
        <v>4.0034527766329708E-3</v>
      </c>
      <c r="BD20" s="273">
        <v>1.3128970271495633E-3</v>
      </c>
      <c r="BE20" s="273">
        <v>1.8308151650309667E-3</v>
      </c>
      <c r="BF20" s="273">
        <v>1.2857914076468589E-3</v>
      </c>
      <c r="BG20" s="273">
        <v>4.3310226366480585E-4</v>
      </c>
      <c r="BH20" s="273">
        <v>3.5323175753534074E-3</v>
      </c>
      <c r="BI20" s="273">
        <v>1.3766470038742312E-3</v>
      </c>
      <c r="BJ20" s="273">
        <v>3.1509095419669569E-3</v>
      </c>
      <c r="BK20" s="273">
        <v>1.7438967660538978E-3</v>
      </c>
      <c r="BL20" s="273">
        <v>1.3192278504694085E-3</v>
      </c>
      <c r="BM20" s="273">
        <v>3.8936556677015877E-4</v>
      </c>
      <c r="BN20" s="273">
        <v>2.511786546127026E-4</v>
      </c>
      <c r="BO20" s="273">
        <v>8.5820517109444863E-4</v>
      </c>
      <c r="BP20" s="273">
        <v>1.9745267939925188E-3</v>
      </c>
      <c r="BQ20" s="273">
        <v>3.7889048948353773E-3</v>
      </c>
      <c r="BR20" s="273">
        <v>4.644971210512704E-3</v>
      </c>
      <c r="BS20" s="273">
        <v>1.3095269979460525E-3</v>
      </c>
      <c r="BT20" s="273">
        <v>1.4578889309216307E-4</v>
      </c>
      <c r="BU20" s="273">
        <v>2.1755449629650404E-5</v>
      </c>
      <c r="BV20" s="273">
        <v>0</v>
      </c>
      <c r="BW20" s="273">
        <v>1.3009442256451606E-3</v>
      </c>
      <c r="BX20" s="273">
        <v>1.1386414338387851E-3</v>
      </c>
      <c r="BY20" s="273">
        <v>5.9256685829385937E-4</v>
      </c>
      <c r="BZ20" s="273">
        <v>4.6167201068029549E-3</v>
      </c>
      <c r="CA20" s="273">
        <v>1.8440530953986432E-3</v>
      </c>
      <c r="CB20" s="273">
        <v>3.6477886026523156E-4</v>
      </c>
      <c r="CC20" s="273">
        <v>9.8670125415261105E-4</v>
      </c>
      <c r="CD20" s="273">
        <v>1.456696978204196E-3</v>
      </c>
      <c r="CE20" s="273">
        <v>1.5979779621536072E-3</v>
      </c>
      <c r="CF20" s="273">
        <v>4.3151651708263046E-4</v>
      </c>
      <c r="CG20" s="273">
        <v>9.0168144114540437E-4</v>
      </c>
      <c r="CH20" s="273">
        <v>1.1996669834203671E-3</v>
      </c>
      <c r="CI20" s="273">
        <v>4.1685285658018606E-3</v>
      </c>
      <c r="CJ20" s="273">
        <v>1.0437479985234976E-4</v>
      </c>
      <c r="CK20" s="273">
        <v>8.813039457731634E-4</v>
      </c>
      <c r="CL20" s="273">
        <v>2.16453021881516E-3</v>
      </c>
      <c r="CM20" s="273">
        <v>5.6353342664142315E-3</v>
      </c>
      <c r="CN20" s="273">
        <v>2.9254993427903909E-3</v>
      </c>
      <c r="CO20" s="273">
        <v>2.466811904866063E-2</v>
      </c>
      <c r="CP20" s="273">
        <v>3.5112035325136387E-3</v>
      </c>
      <c r="CQ20" s="273">
        <v>3.9186688718224682E-4</v>
      </c>
      <c r="CR20" s="273">
        <v>8.7302689510780336E-4</v>
      </c>
      <c r="CS20" s="273">
        <v>1.8459412181749167E-3</v>
      </c>
      <c r="CT20" s="273">
        <v>1.0535569400364628E-2</v>
      </c>
      <c r="CU20" s="273">
        <v>6.8296123159678368E-4</v>
      </c>
      <c r="CV20" s="273">
        <v>5.9538474282638115E-3</v>
      </c>
      <c r="CW20" s="273">
        <v>4.0147332147298263E-3</v>
      </c>
      <c r="CX20" s="273">
        <v>5.5146437646564576E-3</v>
      </c>
      <c r="CY20" s="273">
        <v>2.9295381286613101E-3</v>
      </c>
      <c r="CZ20" s="274">
        <v>3.8577907071039652E-4</v>
      </c>
    </row>
    <row r="21" spans="1:104" s="275" customFormat="1" ht="15" customHeight="1" x14ac:dyDescent="0.15">
      <c r="A21" s="276" t="s">
        <v>343</v>
      </c>
      <c r="B21" s="277" t="s">
        <v>635</v>
      </c>
      <c r="C21" s="272">
        <v>4.8562446836127209E-5</v>
      </c>
      <c r="D21" s="273">
        <v>2.6755518762128631E-3</v>
      </c>
      <c r="E21" s="273">
        <v>1.6187330185051378E-4</v>
      </c>
      <c r="F21" s="273">
        <v>3.3807958534226011E-3</v>
      </c>
      <c r="G21" s="273">
        <v>1.6062760455077475E-3</v>
      </c>
      <c r="H21" s="273">
        <v>0</v>
      </c>
      <c r="I21" s="273">
        <v>6.4350134321934649E-4</v>
      </c>
      <c r="J21" s="273">
        <v>6.422505171161377E-4</v>
      </c>
      <c r="K21" s="273">
        <v>5.574300238488859E-4</v>
      </c>
      <c r="L21" s="273">
        <v>0</v>
      </c>
      <c r="M21" s="273">
        <v>2.2716951869716898E-4</v>
      </c>
      <c r="N21" s="273">
        <v>2.4519362419324689E-4</v>
      </c>
      <c r="O21" s="273">
        <v>1.0927827582729685E-3</v>
      </c>
      <c r="P21" s="273">
        <v>1.9278892072588347E-2</v>
      </c>
      <c r="Q21" s="273">
        <v>1.6092110332948029E-4</v>
      </c>
      <c r="R21" s="273">
        <v>3.7973505255466821E-4</v>
      </c>
      <c r="S21" s="273">
        <v>0.14222778503917188</v>
      </c>
      <c r="T21" s="273">
        <v>0.10212385579952958</v>
      </c>
      <c r="U21" s="273">
        <v>5.6172705118763211E-2</v>
      </c>
      <c r="V21" s="273">
        <v>3.6861038649466213E-3</v>
      </c>
      <c r="W21" s="273">
        <v>4.1308940694761112E-5</v>
      </c>
      <c r="X21" s="273">
        <v>2.0343389418522976E-4</v>
      </c>
      <c r="Y21" s="273">
        <v>3.3342002253919354E-7</v>
      </c>
      <c r="Z21" s="273">
        <v>0</v>
      </c>
      <c r="AA21" s="273">
        <v>1.1941022371964684E-4</v>
      </c>
      <c r="AB21" s="273">
        <v>8.3127146801122699E-6</v>
      </c>
      <c r="AC21" s="273">
        <v>5.8110769862681219E-4</v>
      </c>
      <c r="AD21" s="273">
        <v>0</v>
      </c>
      <c r="AE21" s="273">
        <v>1.6566394778711157E-4</v>
      </c>
      <c r="AF21" s="273">
        <v>5.4034656426205572E-5</v>
      </c>
      <c r="AG21" s="273">
        <v>3.6322983718748143E-3</v>
      </c>
      <c r="AH21" s="273">
        <v>1.0922080863533253E-2</v>
      </c>
      <c r="AI21" s="273">
        <v>4.8781715227317353E-5</v>
      </c>
      <c r="AJ21" s="273">
        <v>3.7066734254882321E-3</v>
      </c>
      <c r="AK21" s="273">
        <v>0</v>
      </c>
      <c r="AL21" s="273">
        <v>0</v>
      </c>
      <c r="AM21" s="273">
        <v>2.816971636660521E-5</v>
      </c>
      <c r="AN21" s="273">
        <v>1.2013834151895622E-4</v>
      </c>
      <c r="AO21" s="273">
        <v>0</v>
      </c>
      <c r="AP21" s="273">
        <v>0</v>
      </c>
      <c r="AQ21" s="273">
        <v>1.1848625332105029E-3</v>
      </c>
      <c r="AR21" s="273">
        <v>4.9121972540168326E-4</v>
      </c>
      <c r="AS21" s="273">
        <v>5.743512453955592E-4</v>
      </c>
      <c r="AT21" s="273">
        <v>1.9390160034655005E-4</v>
      </c>
      <c r="AU21" s="273">
        <v>1.1426708694284223E-4</v>
      </c>
      <c r="AV21" s="273">
        <v>9.0255169699204939E-4</v>
      </c>
      <c r="AW21" s="273">
        <v>5.2074820922355541E-5</v>
      </c>
      <c r="AX21" s="273">
        <v>1.4754393330534396E-4</v>
      </c>
      <c r="AY21" s="273">
        <v>2.0111181868451996E-4</v>
      </c>
      <c r="AZ21" s="273">
        <v>4.3337435392567066E-4</v>
      </c>
      <c r="BA21" s="273">
        <v>1.5281173594132029E-4</v>
      </c>
      <c r="BB21" s="273">
        <v>1.0637674416126643E-4</v>
      </c>
      <c r="BC21" s="273">
        <v>8.2275545857915611E-5</v>
      </c>
      <c r="BD21" s="273">
        <v>4.2208195458276998E-5</v>
      </c>
      <c r="BE21" s="273">
        <v>8.9149027240881883E-5</v>
      </c>
      <c r="BF21" s="273">
        <v>5.1646422703354074E-3</v>
      </c>
      <c r="BG21" s="273">
        <v>3.7611189497576835E-3</v>
      </c>
      <c r="BH21" s="273">
        <v>1.4739999581623085E-2</v>
      </c>
      <c r="BI21" s="273">
        <v>0</v>
      </c>
      <c r="BJ21" s="273">
        <v>8.0391389526614523E-2</v>
      </c>
      <c r="BK21" s="273">
        <v>1.5408792303928101E-2</v>
      </c>
      <c r="BL21" s="273">
        <v>2.6564116293829178E-3</v>
      </c>
      <c r="BM21" s="273">
        <v>2.7004025034234819E-3</v>
      </c>
      <c r="BN21" s="273">
        <v>5.3042925762916397E-6</v>
      </c>
      <c r="BO21" s="273">
        <v>0</v>
      </c>
      <c r="BP21" s="273">
        <v>4.9473855785128423E-6</v>
      </c>
      <c r="BQ21" s="273">
        <v>1.2017687310652441E-3</v>
      </c>
      <c r="BR21" s="273">
        <v>4.3495788395915872E-4</v>
      </c>
      <c r="BS21" s="273">
        <v>6.179809068561831E-5</v>
      </c>
      <c r="BT21" s="273">
        <v>4.3307919524357781E-8</v>
      </c>
      <c r="BU21" s="273">
        <v>1.300528909955886E-6</v>
      </c>
      <c r="BV21" s="273">
        <v>2.2345363015594469E-6</v>
      </c>
      <c r="BW21" s="273">
        <v>3.9686138099497171E-6</v>
      </c>
      <c r="BX21" s="273">
        <v>5.802852058845818E-7</v>
      </c>
      <c r="BY21" s="273">
        <v>0</v>
      </c>
      <c r="BZ21" s="273">
        <v>2.4158019707604808E-4</v>
      </c>
      <c r="CA21" s="273">
        <v>4.9989391140324667E-6</v>
      </c>
      <c r="CB21" s="273">
        <v>2.5092268977831922E-6</v>
      </c>
      <c r="CC21" s="273">
        <v>5.3110276111092806E-4</v>
      </c>
      <c r="CD21" s="273">
        <v>3.2933422266179609E-4</v>
      </c>
      <c r="CE21" s="273">
        <v>3.6402045747073557E-5</v>
      </c>
      <c r="CF21" s="273">
        <v>4.3185740106966131E-5</v>
      </c>
      <c r="CG21" s="273">
        <v>1.4821602579464038E-4</v>
      </c>
      <c r="CH21" s="273">
        <v>4.8573180229398114E-5</v>
      </c>
      <c r="CI21" s="273">
        <v>2.3115568625280964E-5</v>
      </c>
      <c r="CJ21" s="273">
        <v>2.4190428974688522E-5</v>
      </c>
      <c r="CK21" s="273">
        <v>1.0520668200326015E-4</v>
      </c>
      <c r="CL21" s="273">
        <v>2.6445240336989346E-5</v>
      </c>
      <c r="CM21" s="273">
        <v>3.1914493531760029E-5</v>
      </c>
      <c r="CN21" s="273">
        <v>2.4552726932332764E-5</v>
      </c>
      <c r="CO21" s="273">
        <v>1.3802878516120567E-4</v>
      </c>
      <c r="CP21" s="273">
        <v>4.1425335533137262E-5</v>
      </c>
      <c r="CQ21" s="273">
        <v>5.4821892442955628E-7</v>
      </c>
      <c r="CR21" s="273">
        <v>3.3863798615870718E-5</v>
      </c>
      <c r="CS21" s="273">
        <v>2.9771945063908302E-4</v>
      </c>
      <c r="CT21" s="273">
        <v>2.5240459521781581E-4</v>
      </c>
      <c r="CU21" s="273">
        <v>9.0272271686929549E-4</v>
      </c>
      <c r="CV21" s="273">
        <v>3.818323621738343E-4</v>
      </c>
      <c r="CW21" s="273">
        <v>5.8841352323286153E-4</v>
      </c>
      <c r="CX21" s="273">
        <v>7.3795632605743236E-4</v>
      </c>
      <c r="CY21" s="273">
        <v>0</v>
      </c>
      <c r="CZ21" s="274">
        <v>2.3904686913019914E-5</v>
      </c>
    </row>
    <row r="22" spans="1:104" s="275" customFormat="1" ht="15" customHeight="1" x14ac:dyDescent="0.15">
      <c r="A22" s="276" t="s">
        <v>344</v>
      </c>
      <c r="B22" s="277" t="s">
        <v>544</v>
      </c>
      <c r="C22" s="272">
        <v>0</v>
      </c>
      <c r="D22" s="273">
        <v>0</v>
      </c>
      <c r="E22" s="273">
        <v>3.3735253465679904E-5</v>
      </c>
      <c r="F22" s="273">
        <v>1.5831734560889485E-4</v>
      </c>
      <c r="G22" s="273">
        <v>3.9957305307807407E-4</v>
      </c>
      <c r="H22" s="273">
        <v>0</v>
      </c>
      <c r="I22" s="273">
        <v>1.4053077660978091E-3</v>
      </c>
      <c r="J22" s="273">
        <v>1.6654069061381295E-4</v>
      </c>
      <c r="K22" s="273">
        <v>2.496188822555978E-4</v>
      </c>
      <c r="L22" s="273">
        <v>5.839403739680295E-5</v>
      </c>
      <c r="M22" s="273">
        <v>4.5757008948686467E-4</v>
      </c>
      <c r="N22" s="273">
        <v>4.8346212183394456E-4</v>
      </c>
      <c r="O22" s="273">
        <v>4.6248931643804906E-4</v>
      </c>
      <c r="P22" s="273">
        <v>1.1721802552748111E-5</v>
      </c>
      <c r="Q22" s="273">
        <v>9.3077370564281564E-4</v>
      </c>
      <c r="R22" s="273">
        <v>6.9218550826648446E-4</v>
      </c>
      <c r="S22" s="273">
        <v>3.4236510679119619E-4</v>
      </c>
      <c r="T22" s="273">
        <v>2.4497999990012436E-2</v>
      </c>
      <c r="U22" s="273">
        <v>1.0494751905540287E-3</v>
      </c>
      <c r="V22" s="273">
        <v>8.7412206117268244E-4</v>
      </c>
      <c r="W22" s="273">
        <v>4.1039850764179039E-4</v>
      </c>
      <c r="X22" s="273">
        <v>9.4401487573919662E-4</v>
      </c>
      <c r="Y22" s="273">
        <v>6.7817632584471965E-4</v>
      </c>
      <c r="Z22" s="273">
        <v>4.1914642336104486E-4</v>
      </c>
      <c r="AA22" s="273">
        <v>3.2516322459042292E-4</v>
      </c>
      <c r="AB22" s="273">
        <v>1.6165534804031298E-3</v>
      </c>
      <c r="AC22" s="273">
        <v>7.262679349906183E-4</v>
      </c>
      <c r="AD22" s="273">
        <v>7.3418298422050994E-5</v>
      </c>
      <c r="AE22" s="273">
        <v>8.7652581472940402E-4</v>
      </c>
      <c r="AF22" s="273">
        <v>1.409232089161308E-3</v>
      </c>
      <c r="AG22" s="273">
        <v>3.3793338682326835E-4</v>
      </c>
      <c r="AH22" s="273">
        <v>8.1537141764079766E-4</v>
      </c>
      <c r="AI22" s="273">
        <v>5.1538172956595526E-4</v>
      </c>
      <c r="AJ22" s="273">
        <v>1.7707044658159723E-3</v>
      </c>
      <c r="AK22" s="273">
        <v>0</v>
      </c>
      <c r="AL22" s="273">
        <v>0</v>
      </c>
      <c r="AM22" s="273">
        <v>1.4772208582653187E-4</v>
      </c>
      <c r="AN22" s="273">
        <v>9.721509134787002E-4</v>
      </c>
      <c r="AO22" s="273">
        <v>7.9215444502591533E-5</v>
      </c>
      <c r="AP22" s="273">
        <v>0</v>
      </c>
      <c r="AQ22" s="273">
        <v>4.0358875318594094E-4</v>
      </c>
      <c r="AR22" s="273">
        <v>2.3857493177251667E-4</v>
      </c>
      <c r="AS22" s="273">
        <v>2.1423159667926695E-4</v>
      </c>
      <c r="AT22" s="273">
        <v>2.7815046047591891E-4</v>
      </c>
      <c r="AU22" s="273">
        <v>4.2741161611890019E-4</v>
      </c>
      <c r="AV22" s="273">
        <v>4.4152699110816817E-4</v>
      </c>
      <c r="AW22" s="273">
        <v>1.1648265769446809E-3</v>
      </c>
      <c r="AX22" s="273">
        <v>9.9248535556488524E-4</v>
      </c>
      <c r="AY22" s="273">
        <v>8.4317527385514986E-4</v>
      </c>
      <c r="AZ22" s="273">
        <v>1.2979571745015998E-3</v>
      </c>
      <c r="BA22" s="273">
        <v>1.013235367496632E-3</v>
      </c>
      <c r="BB22" s="273">
        <v>8.3840502368170088E-4</v>
      </c>
      <c r="BC22" s="273">
        <v>2.6946585640131712E-3</v>
      </c>
      <c r="BD22" s="273">
        <v>1.9788373358752497E-3</v>
      </c>
      <c r="BE22" s="273">
        <v>2.6726575260887261E-4</v>
      </c>
      <c r="BF22" s="273">
        <v>7.1573349905378753E-3</v>
      </c>
      <c r="BG22" s="273">
        <v>1.8403778909269371E-3</v>
      </c>
      <c r="BH22" s="273">
        <v>2.5443545822647498E-3</v>
      </c>
      <c r="BI22" s="273">
        <v>1.1304764929942493E-4</v>
      </c>
      <c r="BJ22" s="273">
        <v>1.2092336654398119E-2</v>
      </c>
      <c r="BK22" s="273">
        <v>2.4410165060633544E-2</v>
      </c>
      <c r="BL22" s="273">
        <v>8.1818051306609292E-5</v>
      </c>
      <c r="BM22" s="273">
        <v>9.6538818768996152E-4</v>
      </c>
      <c r="BN22" s="273">
        <v>6.5055108335687628E-4</v>
      </c>
      <c r="BO22" s="273">
        <v>2.983369311394399E-3</v>
      </c>
      <c r="BP22" s="273">
        <v>2.9104650046129642E-3</v>
      </c>
      <c r="BQ22" s="273">
        <v>1.4524455826893604E-3</v>
      </c>
      <c r="BR22" s="273">
        <v>1.1493837169303639E-3</v>
      </c>
      <c r="BS22" s="273">
        <v>2.7226902001548062E-3</v>
      </c>
      <c r="BT22" s="273">
        <v>2.198165635324653E-4</v>
      </c>
      <c r="BU22" s="273">
        <v>1.3596082766518431E-3</v>
      </c>
      <c r="BV22" s="273">
        <v>1.5849894417454532E-4</v>
      </c>
      <c r="BW22" s="273">
        <v>3.4222498539223929E-4</v>
      </c>
      <c r="BX22" s="273">
        <v>4.0412222308214041E-4</v>
      </c>
      <c r="BY22" s="273">
        <v>0</v>
      </c>
      <c r="BZ22" s="273">
        <v>1.8400795989243553E-3</v>
      </c>
      <c r="CA22" s="273">
        <v>7.3012282948840856E-4</v>
      </c>
      <c r="CB22" s="273">
        <v>3.8908699583750623E-4</v>
      </c>
      <c r="CC22" s="273">
        <v>2.4041627689938509E-3</v>
      </c>
      <c r="CD22" s="273">
        <v>2.4601797459041569E-3</v>
      </c>
      <c r="CE22" s="273">
        <v>3.0989636313627093E-4</v>
      </c>
      <c r="CF22" s="273">
        <v>2.8588803712317522E-3</v>
      </c>
      <c r="CG22" s="273">
        <v>7.1402805609589541E-4</v>
      </c>
      <c r="CH22" s="273">
        <v>3.1697551328266267E-3</v>
      </c>
      <c r="CI22" s="273">
        <v>1.0964978775098828E-3</v>
      </c>
      <c r="CJ22" s="273">
        <v>1.71829411506649E-3</v>
      </c>
      <c r="CK22" s="273">
        <v>3.3206904854940727E-3</v>
      </c>
      <c r="CL22" s="273">
        <v>1.6147843338345006E-3</v>
      </c>
      <c r="CM22" s="273">
        <v>7.9454881164316236E-3</v>
      </c>
      <c r="CN22" s="273">
        <v>3.372977179030138E-3</v>
      </c>
      <c r="CO22" s="273">
        <v>1.4295451827872318E-2</v>
      </c>
      <c r="CP22" s="273">
        <v>1.5087190666849941E-3</v>
      </c>
      <c r="CQ22" s="273">
        <v>5.8632013967741046E-4</v>
      </c>
      <c r="CR22" s="273">
        <v>2.1524644152357816E-4</v>
      </c>
      <c r="CS22" s="273">
        <v>2.0334839419945362E-3</v>
      </c>
      <c r="CT22" s="273">
        <v>3.3902210445714361E-3</v>
      </c>
      <c r="CU22" s="273">
        <v>2.6209320111412852E-3</v>
      </c>
      <c r="CV22" s="273">
        <v>9.7167304468048191E-4</v>
      </c>
      <c r="CW22" s="273">
        <v>6.0064259053155674E-3</v>
      </c>
      <c r="CX22" s="273">
        <v>3.6783446140560335E-3</v>
      </c>
      <c r="CY22" s="273">
        <v>0</v>
      </c>
      <c r="CZ22" s="274">
        <v>3.2366679979818055E-4</v>
      </c>
    </row>
    <row r="23" spans="1:104" s="275" customFormat="1" ht="15" customHeight="1" x14ac:dyDescent="0.15">
      <c r="A23" s="276" t="s">
        <v>345</v>
      </c>
      <c r="B23" s="277" t="s">
        <v>545</v>
      </c>
      <c r="C23" s="272">
        <v>3.3090245205188555E-5</v>
      </c>
      <c r="D23" s="273">
        <v>0</v>
      </c>
      <c r="E23" s="273">
        <v>2.3842996130370725E-4</v>
      </c>
      <c r="F23" s="273">
        <v>0</v>
      </c>
      <c r="G23" s="273">
        <v>1.3160611662310604E-4</v>
      </c>
      <c r="H23" s="273">
        <v>0</v>
      </c>
      <c r="I23" s="273">
        <v>0</v>
      </c>
      <c r="J23" s="273">
        <v>2.0084475313227277E-5</v>
      </c>
      <c r="K23" s="273">
        <v>1.3393508246890967E-4</v>
      </c>
      <c r="L23" s="273">
        <v>0</v>
      </c>
      <c r="M23" s="273">
        <v>7.6009393952001614E-4</v>
      </c>
      <c r="N23" s="273">
        <v>2.896965290907047E-7</v>
      </c>
      <c r="O23" s="273">
        <v>2.5454534774321072E-6</v>
      </c>
      <c r="P23" s="273">
        <v>1.0115481462186333E-4</v>
      </c>
      <c r="Q23" s="273">
        <v>9.5973446758787072E-4</v>
      </c>
      <c r="R23" s="273">
        <v>2.8498405869359072E-3</v>
      </c>
      <c r="S23" s="273">
        <v>8.3004100658367937E-3</v>
      </c>
      <c r="T23" s="273">
        <v>1.3980219626564927E-2</v>
      </c>
      <c r="U23" s="273">
        <v>0.30912415201211879</v>
      </c>
      <c r="V23" s="273">
        <v>0.28448403600383593</v>
      </c>
      <c r="W23" s="273">
        <v>0.12957509245420926</v>
      </c>
      <c r="X23" s="273">
        <v>0</v>
      </c>
      <c r="Y23" s="273">
        <v>0</v>
      </c>
      <c r="Z23" s="273">
        <v>2.3157260959173748E-6</v>
      </c>
      <c r="AA23" s="273">
        <v>7.0378548779994931E-3</v>
      </c>
      <c r="AB23" s="273">
        <v>1.994370618270212E-3</v>
      </c>
      <c r="AC23" s="273">
        <v>6.2894989871456171E-4</v>
      </c>
      <c r="AD23" s="273">
        <v>0</v>
      </c>
      <c r="AE23" s="273">
        <v>3.7595660518716066E-3</v>
      </c>
      <c r="AF23" s="273">
        <v>4.5186997034281067E-3</v>
      </c>
      <c r="AG23" s="273">
        <v>6.1311118421132486E-4</v>
      </c>
      <c r="AH23" s="273">
        <v>1.5162059176625081E-3</v>
      </c>
      <c r="AI23" s="273">
        <v>0</v>
      </c>
      <c r="AJ23" s="273">
        <v>9.9290606400088944E-4</v>
      </c>
      <c r="AK23" s="273">
        <v>0</v>
      </c>
      <c r="AL23" s="273">
        <v>0</v>
      </c>
      <c r="AM23" s="273">
        <v>3.3552019493723327E-6</v>
      </c>
      <c r="AN23" s="273">
        <v>2.0707839988219542E-5</v>
      </c>
      <c r="AO23" s="273">
        <v>0</v>
      </c>
      <c r="AP23" s="273">
        <v>0</v>
      </c>
      <c r="AQ23" s="273">
        <v>1.1016848603590367E-3</v>
      </c>
      <c r="AR23" s="273">
        <v>6.55837109124487E-5</v>
      </c>
      <c r="AS23" s="273">
        <v>5.5686941616572957E-4</v>
      </c>
      <c r="AT23" s="273">
        <v>1.3086669326160856E-4</v>
      </c>
      <c r="AU23" s="273">
        <v>1.7161071029809407E-4</v>
      </c>
      <c r="AV23" s="273">
        <v>4.9719763160042225E-4</v>
      </c>
      <c r="AW23" s="273">
        <v>1.0227104080133605E-3</v>
      </c>
      <c r="AX23" s="273">
        <v>4.1566392270937043E-3</v>
      </c>
      <c r="AY23" s="273">
        <v>3.0777922302736029E-3</v>
      </c>
      <c r="AZ23" s="273">
        <v>1.9000738370662073E-3</v>
      </c>
      <c r="BA23" s="273">
        <v>2.5479018013073202E-4</v>
      </c>
      <c r="BB23" s="273">
        <v>1.1525627205452741E-4</v>
      </c>
      <c r="BC23" s="273">
        <v>1.8571042621529047E-3</v>
      </c>
      <c r="BD23" s="273">
        <v>1.9409711318157906E-3</v>
      </c>
      <c r="BE23" s="273">
        <v>9.705115914635979E-5</v>
      </c>
      <c r="BF23" s="273">
        <v>1.0444566442783032E-6</v>
      </c>
      <c r="BG23" s="273">
        <v>1.2269185939512913E-6</v>
      </c>
      <c r="BH23" s="273">
        <v>4.5708098931072231E-3</v>
      </c>
      <c r="BI23" s="273">
        <v>1.1020010145812959E-4</v>
      </c>
      <c r="BJ23" s="273">
        <v>4.6909147114683452E-3</v>
      </c>
      <c r="BK23" s="273">
        <v>2.7139319925043866E-3</v>
      </c>
      <c r="BL23" s="273">
        <v>6.7052405746444817E-7</v>
      </c>
      <c r="BM23" s="273">
        <v>0</v>
      </c>
      <c r="BN23" s="273">
        <v>0</v>
      </c>
      <c r="BO23" s="273">
        <v>2.1951227007736051E-7</v>
      </c>
      <c r="BP23" s="273">
        <v>1.8470764693282184E-4</v>
      </c>
      <c r="BQ23" s="273">
        <v>2.9481561162182745E-6</v>
      </c>
      <c r="BR23" s="273">
        <v>-1.0335905236169404E-3</v>
      </c>
      <c r="BS23" s="273">
        <v>4.2769790980517634E-4</v>
      </c>
      <c r="BT23" s="273">
        <v>0</v>
      </c>
      <c r="BU23" s="273">
        <v>0</v>
      </c>
      <c r="BV23" s="273">
        <v>8.418499658742583E-5</v>
      </c>
      <c r="BW23" s="273">
        <v>0</v>
      </c>
      <c r="BX23" s="273">
        <v>2.4538520501241306E-4</v>
      </c>
      <c r="BY23" s="273">
        <v>0</v>
      </c>
      <c r="BZ23" s="273">
        <v>6.0613871911291048E-5</v>
      </c>
      <c r="CA23" s="273">
        <v>1.081714880508692E-4</v>
      </c>
      <c r="CB23" s="273">
        <v>1.6380546842090901E-3</v>
      </c>
      <c r="CC23" s="273">
        <v>4.2711863937152745E-3</v>
      </c>
      <c r="CD23" s="273">
        <v>3.1536294279282121E-4</v>
      </c>
      <c r="CE23" s="273">
        <v>0</v>
      </c>
      <c r="CF23" s="273">
        <v>1.2501210049382087E-4</v>
      </c>
      <c r="CG23" s="273">
        <v>1.059267913870437E-6</v>
      </c>
      <c r="CH23" s="273">
        <v>3.2709780176948616E-2</v>
      </c>
      <c r="CI23" s="273">
        <v>1.6912838484890087E-4</v>
      </c>
      <c r="CJ23" s="273">
        <v>1.8142676443154682E-3</v>
      </c>
      <c r="CK23" s="273">
        <v>4.0754994362176417E-3</v>
      </c>
      <c r="CL23" s="273">
        <v>1.2045425890476111E-4</v>
      </c>
      <c r="CM23" s="273">
        <v>1.1947776932401039E-3</v>
      </c>
      <c r="CN23" s="273">
        <v>8.4130630648199787E-4</v>
      </c>
      <c r="CO23" s="273">
        <v>1.9974510404362979E-3</v>
      </c>
      <c r="CP23" s="273">
        <v>0</v>
      </c>
      <c r="CQ23" s="273">
        <v>3.0152040843625597E-6</v>
      </c>
      <c r="CR23" s="273">
        <v>1.968319219038196E-4</v>
      </c>
      <c r="CS23" s="273">
        <v>3.4540659444967543E-3</v>
      </c>
      <c r="CT23" s="273">
        <v>1.1293178185384613E-3</v>
      </c>
      <c r="CU23" s="273">
        <v>7.7237406160062303E-8</v>
      </c>
      <c r="CV23" s="273">
        <v>7.0241882238621448E-4</v>
      </c>
      <c r="CW23" s="273">
        <v>8.6812580619974105E-4</v>
      </c>
      <c r="CX23" s="273">
        <v>6.044750393793893E-5</v>
      </c>
      <c r="CY23" s="273">
        <v>0.12700728694434346</v>
      </c>
      <c r="CZ23" s="274">
        <v>5.086287604118161E-4</v>
      </c>
    </row>
    <row r="24" spans="1:104" s="275" customFormat="1" ht="15" customHeight="1" x14ac:dyDescent="0.15">
      <c r="A24" s="276" t="s">
        <v>346</v>
      </c>
      <c r="B24" s="277" t="s">
        <v>546</v>
      </c>
      <c r="C24" s="272">
        <v>2.2271216675862279E-2</v>
      </c>
      <c r="D24" s="273">
        <v>4.2455375745902215E-3</v>
      </c>
      <c r="E24" s="273">
        <v>5.023980686287817E-2</v>
      </c>
      <c r="F24" s="273">
        <v>2.2761399170767717E-3</v>
      </c>
      <c r="G24" s="273">
        <v>7.3588566988136309E-4</v>
      </c>
      <c r="H24" s="273">
        <v>0</v>
      </c>
      <c r="I24" s="273">
        <v>0</v>
      </c>
      <c r="J24" s="273">
        <v>6.7533985366711839E-3</v>
      </c>
      <c r="K24" s="273">
        <v>1.5217903204648211E-2</v>
      </c>
      <c r="L24" s="273">
        <v>1.841162911708955E-3</v>
      </c>
      <c r="M24" s="273">
        <v>1.8803815828260285E-2</v>
      </c>
      <c r="N24" s="273">
        <v>1.5495522464241447E-2</v>
      </c>
      <c r="O24" s="273">
        <v>3.4731342070765565E-2</v>
      </c>
      <c r="P24" s="273">
        <v>1.8550837891812104E-3</v>
      </c>
      <c r="Q24" s="273">
        <v>2.2866410300965275E-3</v>
      </c>
      <c r="R24" s="273">
        <v>3.620191839734296E-3</v>
      </c>
      <c r="S24" s="273">
        <v>7.67403655261941E-4</v>
      </c>
      <c r="T24" s="273">
        <v>9.8413724912483954E-3</v>
      </c>
      <c r="U24" s="273">
        <v>1.4314334812260123E-3</v>
      </c>
      <c r="V24" s="273">
        <v>4.6928709417531746E-3</v>
      </c>
      <c r="W24" s="273">
        <v>1.05366889574947E-3</v>
      </c>
      <c r="X24" s="273">
        <v>3.5683995464998002E-3</v>
      </c>
      <c r="Y24" s="273">
        <v>1.7704603196831177E-4</v>
      </c>
      <c r="Z24" s="273">
        <v>7.5261098117314687E-4</v>
      </c>
      <c r="AA24" s="273">
        <v>1.0170076900184075E-3</v>
      </c>
      <c r="AB24" s="273">
        <v>2.1051680402505615E-2</v>
      </c>
      <c r="AC24" s="273">
        <v>5.4183041923769873E-3</v>
      </c>
      <c r="AD24" s="273">
        <v>5.8485763149769439E-5</v>
      </c>
      <c r="AE24" s="273">
        <v>2.2073019711470487E-3</v>
      </c>
      <c r="AF24" s="273">
        <v>1.4106757631879622E-3</v>
      </c>
      <c r="AG24" s="273">
        <v>9.8084437220740655E-3</v>
      </c>
      <c r="AH24" s="273">
        <v>1.5155017972673086E-3</v>
      </c>
      <c r="AI24" s="273">
        <v>5.6657471309131549E-3</v>
      </c>
      <c r="AJ24" s="273">
        <v>6.6980172971811761E-3</v>
      </c>
      <c r="AK24" s="273">
        <v>0</v>
      </c>
      <c r="AL24" s="273">
        <v>0</v>
      </c>
      <c r="AM24" s="273">
        <v>0</v>
      </c>
      <c r="AN24" s="273">
        <v>7.0702482245492429E-5</v>
      </c>
      <c r="AO24" s="273">
        <v>0</v>
      </c>
      <c r="AP24" s="273">
        <v>0</v>
      </c>
      <c r="AQ24" s="273">
        <v>8.1065618425065861E-5</v>
      </c>
      <c r="AR24" s="273">
        <v>8.5099970907156613E-5</v>
      </c>
      <c r="AS24" s="273">
        <v>3.2501571328352043E-3</v>
      </c>
      <c r="AT24" s="273">
        <v>6.8697182323011069E-4</v>
      </c>
      <c r="AU24" s="273">
        <v>2.3496752928922827E-4</v>
      </c>
      <c r="AV24" s="273">
        <v>3.6875008783419359E-3</v>
      </c>
      <c r="AW24" s="273">
        <v>8.2859456220141985E-4</v>
      </c>
      <c r="AX24" s="273">
        <v>2.721921919670525E-3</v>
      </c>
      <c r="AY24" s="273">
        <v>3.7537925918870261E-3</v>
      </c>
      <c r="AZ24" s="273">
        <v>6.1619492985478712E-3</v>
      </c>
      <c r="BA24" s="273">
        <v>1.2458834389501522E-3</v>
      </c>
      <c r="BB24" s="273">
        <v>3.605088324663954E-4</v>
      </c>
      <c r="BC24" s="273">
        <v>8.7569143723440596E-4</v>
      </c>
      <c r="BD24" s="273">
        <v>7.9115122348229726E-4</v>
      </c>
      <c r="BE24" s="273">
        <v>1.0008603589266653E-4</v>
      </c>
      <c r="BF24" s="273">
        <v>3.6751818170542798E-5</v>
      </c>
      <c r="BG24" s="273">
        <v>3.4537758419728854E-4</v>
      </c>
      <c r="BH24" s="273">
        <v>3.4457169210439001E-3</v>
      </c>
      <c r="BI24" s="273">
        <v>1.0254019776504513E-3</v>
      </c>
      <c r="BJ24" s="273">
        <v>2.0829128312692411E-5</v>
      </c>
      <c r="BK24" s="273">
        <v>2.2611441792429539E-3</v>
      </c>
      <c r="BL24" s="273">
        <v>4.4701603830963212E-8</v>
      </c>
      <c r="BM24" s="273">
        <v>0</v>
      </c>
      <c r="BN24" s="273">
        <v>0</v>
      </c>
      <c r="BO24" s="273">
        <v>4.647074757537722E-5</v>
      </c>
      <c r="BP24" s="273">
        <v>5.9292998118023977E-4</v>
      </c>
      <c r="BQ24" s="273">
        <v>6.71818673323745E-3</v>
      </c>
      <c r="BR24" s="273">
        <v>7.2348665335622122E-3</v>
      </c>
      <c r="BS24" s="273">
        <v>1.4843654365061928E-3</v>
      </c>
      <c r="BT24" s="273">
        <v>1.6543625258304673E-5</v>
      </c>
      <c r="BU24" s="273">
        <v>0</v>
      </c>
      <c r="BV24" s="273">
        <v>0</v>
      </c>
      <c r="BW24" s="273">
        <v>2.6524475039376263E-4</v>
      </c>
      <c r="BX24" s="273">
        <v>4.2905127552694204E-4</v>
      </c>
      <c r="BY24" s="273">
        <v>0</v>
      </c>
      <c r="BZ24" s="273">
        <v>1.1437859511924848E-3</v>
      </c>
      <c r="CA24" s="273">
        <v>5.0739232007429537E-4</v>
      </c>
      <c r="CB24" s="273">
        <v>2.5766623706611152E-4</v>
      </c>
      <c r="CC24" s="273">
        <v>1.7628217973598048E-3</v>
      </c>
      <c r="CD24" s="273">
        <v>1.6355411175648321E-3</v>
      </c>
      <c r="CE24" s="273">
        <v>3.3127059065552302E-4</v>
      </c>
      <c r="CF24" s="273">
        <v>2.5936300188234007E-4</v>
      </c>
      <c r="CG24" s="273">
        <v>3.2641748176653619E-4</v>
      </c>
      <c r="CH24" s="273">
        <v>7.1224775170526655E-4</v>
      </c>
      <c r="CI24" s="273">
        <v>1.740227044268594E-4</v>
      </c>
      <c r="CJ24" s="273">
        <v>6.1531588752043297E-4</v>
      </c>
      <c r="CK24" s="273">
        <v>1.6304306439601946E-3</v>
      </c>
      <c r="CL24" s="273">
        <v>9.7515836342659855E-4</v>
      </c>
      <c r="CM24" s="273">
        <v>6.0843632912868347E-3</v>
      </c>
      <c r="CN24" s="273">
        <v>4.2954790999543656E-3</v>
      </c>
      <c r="CO24" s="273">
        <v>1.8602155241553291E-3</v>
      </c>
      <c r="CP24" s="273">
        <v>1.1004291146395423E-5</v>
      </c>
      <c r="CQ24" s="273">
        <v>6.017799133463239E-4</v>
      </c>
      <c r="CR24" s="273">
        <v>3.3180667231688888E-6</v>
      </c>
      <c r="CS24" s="273">
        <v>1.5274340195236518E-3</v>
      </c>
      <c r="CT24" s="273">
        <v>7.5857433902707847E-4</v>
      </c>
      <c r="CU24" s="273">
        <v>2.9788852591989047E-3</v>
      </c>
      <c r="CV24" s="273">
        <v>4.1364986501563972E-4</v>
      </c>
      <c r="CW24" s="273">
        <v>6.1341167730092098E-4</v>
      </c>
      <c r="CX24" s="273">
        <v>1.5130227112635166E-3</v>
      </c>
      <c r="CY24" s="273">
        <v>0.32298465062538301</v>
      </c>
      <c r="CZ24" s="274">
        <v>4.1502794087577063E-4</v>
      </c>
    </row>
    <row r="25" spans="1:104" s="275" customFormat="1" ht="15" customHeight="1" x14ac:dyDescent="0.15">
      <c r="A25" s="276" t="s">
        <v>347</v>
      </c>
      <c r="B25" s="277" t="s">
        <v>636</v>
      </c>
      <c r="C25" s="272">
        <v>5.45060884092671E-5</v>
      </c>
      <c r="D25" s="273">
        <v>0</v>
      </c>
      <c r="E25" s="273">
        <v>4.1022813744730089E-4</v>
      </c>
      <c r="F25" s="273">
        <v>3.1965544757754656E-5</v>
      </c>
      <c r="G25" s="273">
        <v>4.1114198334536798E-4</v>
      </c>
      <c r="H25" s="273">
        <v>0</v>
      </c>
      <c r="I25" s="273">
        <v>3.4117097236989214E-4</v>
      </c>
      <c r="J25" s="273">
        <v>7.3681353848758877E-3</v>
      </c>
      <c r="K25" s="273">
        <v>3.0592734848787309E-3</v>
      </c>
      <c r="L25" s="273">
        <v>8.2694438769360772E-3</v>
      </c>
      <c r="M25" s="273">
        <v>1.4158005529082567E-2</v>
      </c>
      <c r="N25" s="273">
        <v>1.1839483291752684E-2</v>
      </c>
      <c r="O25" s="273">
        <v>2.1415095909749966E-3</v>
      </c>
      <c r="P25" s="273">
        <v>1.3906978090359178E-4</v>
      </c>
      <c r="Q25" s="273">
        <v>2.0423632989078014E-4</v>
      </c>
      <c r="R25" s="273">
        <v>4.0524199289920107E-3</v>
      </c>
      <c r="S25" s="273">
        <v>8.4772891376733877E-4</v>
      </c>
      <c r="T25" s="273">
        <v>3.1021378383912029E-3</v>
      </c>
      <c r="U25" s="273">
        <v>1.851113386383096E-4</v>
      </c>
      <c r="V25" s="273">
        <v>1.4877457022552297E-2</v>
      </c>
      <c r="W25" s="273">
        <v>4.8893640386762229E-2</v>
      </c>
      <c r="X25" s="273">
        <v>2.8635215048279118E-4</v>
      </c>
      <c r="Y25" s="273">
        <v>3.1974980161508657E-4</v>
      </c>
      <c r="Z25" s="273">
        <v>2.5009841835907647E-4</v>
      </c>
      <c r="AA25" s="273">
        <v>4.3906220721531684E-4</v>
      </c>
      <c r="AB25" s="273">
        <v>2.2923800210002438E-3</v>
      </c>
      <c r="AC25" s="273">
        <v>3.4689095712405367E-3</v>
      </c>
      <c r="AD25" s="273">
        <v>2.1146647606944561E-4</v>
      </c>
      <c r="AE25" s="273">
        <v>3.628761617806467E-4</v>
      </c>
      <c r="AF25" s="273">
        <v>1.1732945053766547E-3</v>
      </c>
      <c r="AG25" s="273">
        <v>8.3148121398684925E-5</v>
      </c>
      <c r="AH25" s="273">
        <v>5.682134235859209E-3</v>
      </c>
      <c r="AI25" s="273">
        <v>1.0666732754215895E-4</v>
      </c>
      <c r="AJ25" s="273">
        <v>1.766652941736257E-4</v>
      </c>
      <c r="AK25" s="273">
        <v>0</v>
      </c>
      <c r="AL25" s="273">
        <v>0</v>
      </c>
      <c r="AM25" s="273">
        <v>2.7424115933411356E-5</v>
      </c>
      <c r="AN25" s="273">
        <v>1.7303865529203642E-3</v>
      </c>
      <c r="AO25" s="273">
        <v>1.8567239933186611E-4</v>
      </c>
      <c r="AP25" s="273">
        <v>0</v>
      </c>
      <c r="AQ25" s="273">
        <v>7.3008751980827512E-4</v>
      </c>
      <c r="AR25" s="273">
        <v>3.0867461447443845E-4</v>
      </c>
      <c r="AS25" s="273">
        <v>3.3987903901524963E-3</v>
      </c>
      <c r="AT25" s="273">
        <v>1.2822351498657607E-3</v>
      </c>
      <c r="AU25" s="273">
        <v>7.0080466597789563E-4</v>
      </c>
      <c r="AV25" s="273">
        <v>2.1068160633299004E-3</v>
      </c>
      <c r="AW25" s="273">
        <v>5.0593356139549996E-3</v>
      </c>
      <c r="AX25" s="273">
        <v>1.7809919730502409E-3</v>
      </c>
      <c r="AY25" s="273">
        <v>1.2808187749233069E-3</v>
      </c>
      <c r="AZ25" s="273">
        <v>1.2382377553531873E-2</v>
      </c>
      <c r="BA25" s="273">
        <v>2.2032957437253631E-3</v>
      </c>
      <c r="BB25" s="273">
        <v>3.161111930000906E-5</v>
      </c>
      <c r="BC25" s="273">
        <v>5.304116229426812E-3</v>
      </c>
      <c r="BD25" s="273">
        <v>3.93243053571086E-3</v>
      </c>
      <c r="BE25" s="273">
        <v>1.1447650523444661E-3</v>
      </c>
      <c r="BF25" s="273">
        <v>7.2426540426673595E-4</v>
      </c>
      <c r="BG25" s="273">
        <v>4.2862401079688363E-3</v>
      </c>
      <c r="BH25" s="273">
        <v>4.7817871858053555E-3</v>
      </c>
      <c r="BI25" s="273">
        <v>2.3957843762738326E-3</v>
      </c>
      <c r="BJ25" s="273">
        <v>5.2697950482285291E-4</v>
      </c>
      <c r="BK25" s="273">
        <v>9.1193862589095587E-4</v>
      </c>
      <c r="BL25" s="273">
        <v>4.2830488803238733E-4</v>
      </c>
      <c r="BM25" s="273">
        <v>2.2396359276943534E-3</v>
      </c>
      <c r="BN25" s="273">
        <v>3.2671994134921291E-3</v>
      </c>
      <c r="BO25" s="273">
        <v>2.9460083230272321E-3</v>
      </c>
      <c r="BP25" s="273">
        <v>3.3583609595186476E-3</v>
      </c>
      <c r="BQ25" s="273">
        <v>4.2400791573838532E-3</v>
      </c>
      <c r="BR25" s="273">
        <v>8.1470565035743382E-3</v>
      </c>
      <c r="BS25" s="273">
        <v>1.68034890135298E-2</v>
      </c>
      <c r="BT25" s="273">
        <v>1.1701799855481473E-4</v>
      </c>
      <c r="BU25" s="273">
        <v>3.8914855344505246E-5</v>
      </c>
      <c r="BV25" s="273">
        <v>0</v>
      </c>
      <c r="BW25" s="273">
        <v>1.5553704260638549E-3</v>
      </c>
      <c r="BX25" s="273">
        <v>1.4890988810807193E-3</v>
      </c>
      <c r="BY25" s="273">
        <v>0</v>
      </c>
      <c r="BZ25" s="273">
        <v>1.641169817092718E-3</v>
      </c>
      <c r="CA25" s="273">
        <v>6.5444444567875043E-4</v>
      </c>
      <c r="CB25" s="273">
        <v>2.1072801140945472E-3</v>
      </c>
      <c r="CC25" s="273">
        <v>1.1035695904432774E-3</v>
      </c>
      <c r="CD25" s="273">
        <v>6.451733254838124E-3</v>
      </c>
      <c r="CE25" s="273">
        <v>6.6505579631331094E-3</v>
      </c>
      <c r="CF25" s="273">
        <v>7.4610272486396222E-3</v>
      </c>
      <c r="CG25" s="273">
        <v>2.7109925201833315E-3</v>
      </c>
      <c r="CH25" s="273">
        <v>1.96228211997116E-2</v>
      </c>
      <c r="CI25" s="273">
        <v>7.7067179654429566E-3</v>
      </c>
      <c r="CJ25" s="273">
        <v>6.305493198207098E-3</v>
      </c>
      <c r="CK25" s="273">
        <v>2.0275091357421855E-2</v>
      </c>
      <c r="CL25" s="273">
        <v>2.4276931311732232E-3</v>
      </c>
      <c r="CM25" s="273">
        <v>8.5729859436096036E-3</v>
      </c>
      <c r="CN25" s="273">
        <v>1.6882583750346155E-3</v>
      </c>
      <c r="CO25" s="273">
        <v>4.1527182583081794E-2</v>
      </c>
      <c r="CP25" s="273">
        <v>1.1684536449397152E-3</v>
      </c>
      <c r="CQ25" s="273">
        <v>4.4304093090204819E-2</v>
      </c>
      <c r="CR25" s="273">
        <v>1.0908031748343406E-3</v>
      </c>
      <c r="CS25" s="273">
        <v>3.6404574875488062E-3</v>
      </c>
      <c r="CT25" s="273">
        <v>5.4435301590794111E-4</v>
      </c>
      <c r="CU25" s="273">
        <v>5.011865069902661E-4</v>
      </c>
      <c r="CV25" s="273">
        <v>2.0778057399668251E-3</v>
      </c>
      <c r="CW25" s="273">
        <v>8.0252679264321974E-3</v>
      </c>
      <c r="CX25" s="273">
        <v>4.6465983301548497E-3</v>
      </c>
      <c r="CY25" s="273">
        <v>0</v>
      </c>
      <c r="CZ25" s="274">
        <v>5.8519915364990308E-5</v>
      </c>
    </row>
    <row r="26" spans="1:104" s="275" customFormat="1" ht="15" customHeight="1" x14ac:dyDescent="0.15">
      <c r="A26" s="276" t="s">
        <v>348</v>
      </c>
      <c r="B26" s="277" t="s">
        <v>548</v>
      </c>
      <c r="C26" s="272">
        <v>5.9929567677053375E-2</v>
      </c>
      <c r="D26" s="273">
        <v>0</v>
      </c>
      <c r="E26" s="273">
        <v>8.8587657305180421E-4</v>
      </c>
      <c r="F26" s="273">
        <v>1.0386945023917952E-4</v>
      </c>
      <c r="G26" s="273">
        <v>0</v>
      </c>
      <c r="H26" s="273">
        <v>0</v>
      </c>
      <c r="I26" s="273">
        <v>0</v>
      </c>
      <c r="J26" s="273">
        <v>0</v>
      </c>
      <c r="K26" s="273">
        <v>4.9930294766363212E-5</v>
      </c>
      <c r="L26" s="273">
        <v>0</v>
      </c>
      <c r="M26" s="273">
        <v>0</v>
      </c>
      <c r="N26" s="273">
        <v>0</v>
      </c>
      <c r="O26" s="273">
        <v>8.6545418232691649E-5</v>
      </c>
      <c r="P26" s="273">
        <v>9.84052559983792E-6</v>
      </c>
      <c r="Q26" s="273">
        <v>1.1836137490587752E-5</v>
      </c>
      <c r="R26" s="273">
        <v>3.6978900349514364E-6</v>
      </c>
      <c r="S26" s="273">
        <v>5.4095182752660682E-6</v>
      </c>
      <c r="T26" s="273">
        <v>0</v>
      </c>
      <c r="U26" s="273">
        <v>1.7244166621759982E-6</v>
      </c>
      <c r="V26" s="273">
        <v>1.2557325844761051E-6</v>
      </c>
      <c r="W26" s="273">
        <v>2.7636263140861306E-6</v>
      </c>
      <c r="X26" s="273">
        <v>0.16924913074270859</v>
      </c>
      <c r="Y26" s="273">
        <v>3.6996285700948914E-3</v>
      </c>
      <c r="Z26" s="273">
        <v>7.338535997962161E-3</v>
      </c>
      <c r="AA26" s="273">
        <v>3.3269525408658527E-3</v>
      </c>
      <c r="AB26" s="273">
        <v>1.1159748530451062E-3</v>
      </c>
      <c r="AC26" s="273">
        <v>6.5826199789027562E-3</v>
      </c>
      <c r="AD26" s="273">
        <v>7.7773621209799785E-8</v>
      </c>
      <c r="AE26" s="273">
        <v>0</v>
      </c>
      <c r="AF26" s="273">
        <v>6.2077983146136939E-5</v>
      </c>
      <c r="AG26" s="273">
        <v>1.2138411883019698E-7</v>
      </c>
      <c r="AH26" s="273">
        <v>1.1500633121588683E-5</v>
      </c>
      <c r="AI26" s="273">
        <v>0</v>
      </c>
      <c r="AJ26" s="273">
        <v>9.9403672188360065E-5</v>
      </c>
      <c r="AK26" s="273">
        <v>0</v>
      </c>
      <c r="AL26" s="273">
        <v>0</v>
      </c>
      <c r="AM26" s="273">
        <v>1.6566309625025892E-5</v>
      </c>
      <c r="AN26" s="273">
        <v>0</v>
      </c>
      <c r="AO26" s="273">
        <v>1.0753227760532787E-5</v>
      </c>
      <c r="AP26" s="273">
        <v>0</v>
      </c>
      <c r="AQ26" s="273">
        <v>0</v>
      </c>
      <c r="AR26" s="273">
        <v>0</v>
      </c>
      <c r="AS26" s="273">
        <v>0</v>
      </c>
      <c r="AT26" s="273">
        <v>0</v>
      </c>
      <c r="AU26" s="273">
        <v>7.4973963735955885E-6</v>
      </c>
      <c r="AV26" s="273">
        <v>0</v>
      </c>
      <c r="AW26" s="273">
        <v>0</v>
      </c>
      <c r="AX26" s="273">
        <v>5.5291489234091049E-6</v>
      </c>
      <c r="AY26" s="273">
        <v>0</v>
      </c>
      <c r="AZ26" s="273">
        <v>0</v>
      </c>
      <c r="BA26" s="273">
        <v>0</v>
      </c>
      <c r="BB26" s="273">
        <v>8.0803703828674831E-5</v>
      </c>
      <c r="BC26" s="273">
        <v>0</v>
      </c>
      <c r="BD26" s="273">
        <v>0</v>
      </c>
      <c r="BE26" s="273">
        <v>0</v>
      </c>
      <c r="BF26" s="273">
        <v>0</v>
      </c>
      <c r="BG26" s="273">
        <v>0</v>
      </c>
      <c r="BH26" s="273">
        <v>9.0073098528479154E-6</v>
      </c>
      <c r="BI26" s="273">
        <v>0</v>
      </c>
      <c r="BJ26" s="273">
        <v>0</v>
      </c>
      <c r="BK26" s="273">
        <v>0</v>
      </c>
      <c r="BL26" s="273">
        <v>3.0429205178333544E-4</v>
      </c>
      <c r="BM26" s="273">
        <v>4.1447761607682815E-5</v>
      </c>
      <c r="BN26" s="273">
        <v>6.8710989988270165E-5</v>
      </c>
      <c r="BO26" s="273">
        <v>0</v>
      </c>
      <c r="BP26" s="273">
        <v>0</v>
      </c>
      <c r="BQ26" s="273">
        <v>0</v>
      </c>
      <c r="BR26" s="273">
        <v>0</v>
      </c>
      <c r="BS26" s="273">
        <v>0</v>
      </c>
      <c r="BT26" s="273">
        <v>1.8333685931978127E-6</v>
      </c>
      <c r="BU26" s="273">
        <v>0</v>
      </c>
      <c r="BV26" s="273">
        <v>0</v>
      </c>
      <c r="BW26" s="273">
        <v>0</v>
      </c>
      <c r="BX26" s="273">
        <v>0</v>
      </c>
      <c r="BY26" s="273">
        <v>0</v>
      </c>
      <c r="BZ26" s="273">
        <v>0</v>
      </c>
      <c r="CA26" s="273">
        <v>0</v>
      </c>
      <c r="CB26" s="273">
        <v>0</v>
      </c>
      <c r="CC26" s="273">
        <v>1.0291538504851224E-5</v>
      </c>
      <c r="CD26" s="273">
        <v>0</v>
      </c>
      <c r="CE26" s="273">
        <v>0</v>
      </c>
      <c r="CF26" s="273">
        <v>0</v>
      </c>
      <c r="CG26" s="273">
        <v>0</v>
      </c>
      <c r="CH26" s="273">
        <v>0</v>
      </c>
      <c r="CI26" s="273">
        <v>4.2352262842772624E-6</v>
      </c>
      <c r="CJ26" s="273">
        <v>0</v>
      </c>
      <c r="CK26" s="273">
        <v>0</v>
      </c>
      <c r="CL26" s="273">
        <v>0</v>
      </c>
      <c r="CM26" s="273">
        <v>0</v>
      </c>
      <c r="CN26" s="273">
        <v>0</v>
      </c>
      <c r="CO26" s="273">
        <v>0</v>
      </c>
      <c r="CP26" s="273">
        <v>0</v>
      </c>
      <c r="CQ26" s="273">
        <v>0</v>
      </c>
      <c r="CR26" s="273">
        <v>0</v>
      </c>
      <c r="CS26" s="273">
        <v>0</v>
      </c>
      <c r="CT26" s="273">
        <v>0</v>
      </c>
      <c r="CU26" s="273">
        <v>0</v>
      </c>
      <c r="CV26" s="273">
        <v>0</v>
      </c>
      <c r="CW26" s="273">
        <v>8.5245930727044088E-5</v>
      </c>
      <c r="CX26" s="273">
        <v>7.9825553805072127E-4</v>
      </c>
      <c r="CY26" s="273">
        <v>0</v>
      </c>
      <c r="CZ26" s="274">
        <v>1.3512357115444049E-3</v>
      </c>
    </row>
    <row r="27" spans="1:104" s="275" customFormat="1" ht="15" customHeight="1" x14ac:dyDescent="0.15">
      <c r="A27" s="276" t="s">
        <v>349</v>
      </c>
      <c r="B27" s="277" t="s">
        <v>637</v>
      </c>
      <c r="C27" s="272">
        <v>1.5891322029548891E-3</v>
      </c>
      <c r="D27" s="273">
        <v>4.1739037293017243E-4</v>
      </c>
      <c r="E27" s="273">
        <v>7.4133685447371161E-4</v>
      </c>
      <c r="F27" s="273">
        <v>4.2661993507057524E-5</v>
      </c>
      <c r="G27" s="273">
        <v>7.8643299597230874E-4</v>
      </c>
      <c r="H27" s="273">
        <v>0</v>
      </c>
      <c r="I27" s="273">
        <v>1.484032837488618E-4</v>
      </c>
      <c r="J27" s="273">
        <v>2.9188179974926043E-3</v>
      </c>
      <c r="K27" s="273">
        <v>1.385027918758978E-3</v>
      </c>
      <c r="L27" s="273">
        <v>0</v>
      </c>
      <c r="M27" s="273">
        <v>8.6202256779234158E-3</v>
      </c>
      <c r="N27" s="273">
        <v>2.0896914249137638E-3</v>
      </c>
      <c r="O27" s="273">
        <v>2.2271738906962696E-3</v>
      </c>
      <c r="P27" s="273">
        <v>2.280397094150676E-3</v>
      </c>
      <c r="Q27" s="273">
        <v>8.1452772552248996E-3</v>
      </c>
      <c r="R27" s="273">
        <v>4.0472768865296068E-4</v>
      </c>
      <c r="S27" s="273">
        <v>1.8987235206689517E-4</v>
      </c>
      <c r="T27" s="273">
        <v>5.0125094257649229E-4</v>
      </c>
      <c r="U27" s="273">
        <v>1.2468107273086526E-2</v>
      </c>
      <c r="V27" s="273">
        <v>1.198365432722144E-3</v>
      </c>
      <c r="W27" s="273">
        <v>5.9636146777648078E-6</v>
      </c>
      <c r="X27" s="273">
        <v>8.043945218574855E-2</v>
      </c>
      <c r="Y27" s="273">
        <v>0.1429495002033862</v>
      </c>
      <c r="Z27" s="273">
        <v>7.718083505083019E-2</v>
      </c>
      <c r="AA27" s="273">
        <v>9.9544036653427433E-3</v>
      </c>
      <c r="AB27" s="273">
        <v>2.764023024801112E-2</v>
      </c>
      <c r="AC27" s="273">
        <v>4.9999533246828411E-2</v>
      </c>
      <c r="AD27" s="273">
        <v>3.188718469601791E-4</v>
      </c>
      <c r="AE27" s="273">
        <v>4.000169828400184E-3</v>
      </c>
      <c r="AF27" s="273">
        <v>1.4767135379500654E-2</v>
      </c>
      <c r="AG27" s="273">
        <v>2.9010804400417077E-4</v>
      </c>
      <c r="AH27" s="273">
        <v>1.6876474985536193E-2</v>
      </c>
      <c r="AI27" s="273">
        <v>8.3205826089518371E-4</v>
      </c>
      <c r="AJ27" s="273">
        <v>3.0219658560163721E-3</v>
      </c>
      <c r="AK27" s="273">
        <v>0</v>
      </c>
      <c r="AL27" s="273">
        <v>0</v>
      </c>
      <c r="AM27" s="273">
        <v>1.2602977322329824E-3</v>
      </c>
      <c r="AN27" s="273">
        <v>1.3803254483576053E-3</v>
      </c>
      <c r="AO27" s="273">
        <v>1.3785637989003033E-3</v>
      </c>
      <c r="AP27" s="273">
        <v>0</v>
      </c>
      <c r="AQ27" s="273">
        <v>2.9587397743953159E-4</v>
      </c>
      <c r="AR27" s="273">
        <v>6.8801170612506476E-3</v>
      </c>
      <c r="AS27" s="273">
        <v>1.0474617334221654E-3</v>
      </c>
      <c r="AT27" s="273">
        <v>7.4482805880582187E-4</v>
      </c>
      <c r="AU27" s="273">
        <v>5.9326559193799617E-4</v>
      </c>
      <c r="AV27" s="273">
        <v>3.9831552026362894E-4</v>
      </c>
      <c r="AW27" s="273">
        <v>7.8066769238283639E-3</v>
      </c>
      <c r="AX27" s="273">
        <v>2.4855055079069954E-3</v>
      </c>
      <c r="AY27" s="273">
        <v>8.8498326111996928E-4</v>
      </c>
      <c r="AZ27" s="273">
        <v>1.0287964558208221E-3</v>
      </c>
      <c r="BA27" s="273">
        <v>5.145701312309765E-4</v>
      </c>
      <c r="BB27" s="273">
        <v>1.7808781142724204E-3</v>
      </c>
      <c r="BC27" s="273">
        <v>3.8778561982632008E-3</v>
      </c>
      <c r="BD27" s="273">
        <v>1.2669526995574198E-3</v>
      </c>
      <c r="BE27" s="273">
        <v>1.2593593260664895E-4</v>
      </c>
      <c r="BF27" s="273">
        <v>2.2286746432690972E-3</v>
      </c>
      <c r="BG27" s="273">
        <v>4.6254830991963685E-4</v>
      </c>
      <c r="BH27" s="273">
        <v>1.0005479727428703E-3</v>
      </c>
      <c r="BI27" s="273">
        <v>4.7995418865032924E-4</v>
      </c>
      <c r="BJ27" s="273">
        <v>1.4441377347956523E-4</v>
      </c>
      <c r="BK27" s="273">
        <v>3.3375945293025584E-4</v>
      </c>
      <c r="BL27" s="273">
        <v>6.7105577127843754E-4</v>
      </c>
      <c r="BM27" s="273">
        <v>1.5100984726331073E-6</v>
      </c>
      <c r="BN27" s="273">
        <v>8.9764951291089301E-6</v>
      </c>
      <c r="BO27" s="273">
        <v>7.7175245864718103E-3</v>
      </c>
      <c r="BP27" s="273">
        <v>7.1285208664258679E-3</v>
      </c>
      <c r="BQ27" s="273">
        <v>0</v>
      </c>
      <c r="BR27" s="273">
        <v>0</v>
      </c>
      <c r="BS27" s="273">
        <v>0</v>
      </c>
      <c r="BT27" s="273">
        <v>0</v>
      </c>
      <c r="BU27" s="273">
        <v>0</v>
      </c>
      <c r="BV27" s="273">
        <v>0</v>
      </c>
      <c r="BW27" s="273">
        <v>2.8106484106082243E-5</v>
      </c>
      <c r="BX27" s="273">
        <v>4.8517646064009877E-5</v>
      </c>
      <c r="BY27" s="273">
        <v>0</v>
      </c>
      <c r="BZ27" s="273">
        <v>0</v>
      </c>
      <c r="CA27" s="273">
        <v>0</v>
      </c>
      <c r="CB27" s="273">
        <v>0</v>
      </c>
      <c r="CC27" s="273">
        <v>6.9309553546132666E-4</v>
      </c>
      <c r="CD27" s="273">
        <v>4.7635597982437452E-5</v>
      </c>
      <c r="CE27" s="273">
        <v>0</v>
      </c>
      <c r="CF27" s="273">
        <v>0</v>
      </c>
      <c r="CG27" s="273">
        <v>0</v>
      </c>
      <c r="CH27" s="273">
        <v>9.1998270699448841E-6</v>
      </c>
      <c r="CI27" s="273">
        <v>1.7288111699952628E-4</v>
      </c>
      <c r="CJ27" s="273">
        <v>1.6170539008305301E-5</v>
      </c>
      <c r="CK27" s="273">
        <v>5.2368623703939717E-3</v>
      </c>
      <c r="CL27" s="273">
        <v>8.3925583140659929E-4</v>
      </c>
      <c r="CM27" s="273">
        <v>3.2267389249372551E-4</v>
      </c>
      <c r="CN27" s="273">
        <v>2.8620795906188689E-4</v>
      </c>
      <c r="CO27" s="273">
        <v>0</v>
      </c>
      <c r="CP27" s="273">
        <v>0</v>
      </c>
      <c r="CQ27" s="273">
        <v>2.7208105219438876E-4</v>
      </c>
      <c r="CR27" s="273">
        <v>3.9020314525700379E-4</v>
      </c>
      <c r="CS27" s="273">
        <v>0</v>
      </c>
      <c r="CT27" s="273">
        <v>8.6812083001363183E-5</v>
      </c>
      <c r="CU27" s="273">
        <v>3.1465817111371564E-4</v>
      </c>
      <c r="CV27" s="273">
        <v>2.7431822906235272E-3</v>
      </c>
      <c r="CW27" s="273">
        <v>3.90297588856087E-4</v>
      </c>
      <c r="CX27" s="273">
        <v>4.1929547349775487E-5</v>
      </c>
      <c r="CY27" s="273">
        <v>0</v>
      </c>
      <c r="CZ27" s="274">
        <v>1.0454198143111419E-3</v>
      </c>
    </row>
    <row r="28" spans="1:104" s="275" customFormat="1" ht="15" customHeight="1" x14ac:dyDescent="0.15">
      <c r="A28" s="276" t="s">
        <v>350</v>
      </c>
      <c r="B28" s="277" t="s">
        <v>638</v>
      </c>
      <c r="C28" s="272">
        <v>0</v>
      </c>
      <c r="D28" s="273">
        <v>1.3375753018111598E-8</v>
      </c>
      <c r="E28" s="273">
        <v>2.0385598606678117E-4</v>
      </c>
      <c r="F28" s="273">
        <v>3.4193971580526084E-5</v>
      </c>
      <c r="G28" s="273">
        <v>0</v>
      </c>
      <c r="H28" s="273">
        <v>0</v>
      </c>
      <c r="I28" s="273">
        <v>8.6454046631773921E-4</v>
      </c>
      <c r="J28" s="273">
        <v>2.6826883472097457E-3</v>
      </c>
      <c r="K28" s="273">
        <v>1.4103678692686695E-3</v>
      </c>
      <c r="L28" s="273">
        <v>0</v>
      </c>
      <c r="M28" s="273">
        <v>4.0325521859173935E-3</v>
      </c>
      <c r="N28" s="273">
        <v>2.7294517217285501E-3</v>
      </c>
      <c r="O28" s="273">
        <v>2.5875513618665615E-3</v>
      </c>
      <c r="P28" s="273">
        <v>1.2161731932505571E-3</v>
      </c>
      <c r="Q28" s="273">
        <v>1.2638476512822062E-2</v>
      </c>
      <c r="R28" s="273">
        <v>4.7094967341680364E-5</v>
      </c>
      <c r="S28" s="273">
        <v>1.2749243119684148E-3</v>
      </c>
      <c r="T28" s="273">
        <v>1.2310922900988269E-3</v>
      </c>
      <c r="U28" s="273">
        <v>1.896163771682444E-2</v>
      </c>
      <c r="V28" s="273">
        <v>1.5374793217193491E-3</v>
      </c>
      <c r="W28" s="273">
        <v>5.4181621157741247E-4</v>
      </c>
      <c r="X28" s="273">
        <v>2.0760166594289278E-2</v>
      </c>
      <c r="Y28" s="273">
        <v>4.4574922813264781E-3</v>
      </c>
      <c r="Z28" s="273">
        <v>0.52150846397888062</v>
      </c>
      <c r="AA28" s="273">
        <v>0.56337339393249097</v>
      </c>
      <c r="AB28" s="273">
        <v>6.8527466429257805E-2</v>
      </c>
      <c r="AC28" s="273">
        <v>0.20086606050988118</v>
      </c>
      <c r="AD28" s="273">
        <v>3.6534158563303449E-3</v>
      </c>
      <c r="AE28" s="273">
        <v>3.7424389795994648E-2</v>
      </c>
      <c r="AF28" s="273">
        <v>9.2997149774993085E-2</v>
      </c>
      <c r="AG28" s="273">
        <v>2.6461737904982939E-5</v>
      </c>
      <c r="AH28" s="273">
        <v>2.7543781619406498E-2</v>
      </c>
      <c r="AI28" s="273">
        <v>1.8383549966043727E-4</v>
      </c>
      <c r="AJ28" s="273">
        <v>4.0404059438684898E-3</v>
      </c>
      <c r="AK28" s="273">
        <v>0</v>
      </c>
      <c r="AL28" s="273">
        <v>0</v>
      </c>
      <c r="AM28" s="273">
        <v>0</v>
      </c>
      <c r="AN28" s="273">
        <v>2.2351319352363947E-5</v>
      </c>
      <c r="AO28" s="273">
        <v>5.3730294710128826E-4</v>
      </c>
      <c r="AP28" s="273">
        <v>0</v>
      </c>
      <c r="AQ28" s="273">
        <v>1.1831853135189497E-3</v>
      </c>
      <c r="AR28" s="273">
        <v>1.4196944479871247E-4</v>
      </c>
      <c r="AS28" s="273">
        <v>1.422076669360085E-4</v>
      </c>
      <c r="AT28" s="273">
        <v>2.4757769842804312E-4</v>
      </c>
      <c r="AU28" s="273">
        <v>1.66536053364001E-5</v>
      </c>
      <c r="AV28" s="273">
        <v>7.117551616096019E-4</v>
      </c>
      <c r="AW28" s="273">
        <v>4.5400339275348429E-3</v>
      </c>
      <c r="AX28" s="273">
        <v>1.3574716607689078E-3</v>
      </c>
      <c r="AY28" s="273">
        <v>1.7055719552249574E-3</v>
      </c>
      <c r="AZ28" s="273">
        <v>4.6062515382722128E-3</v>
      </c>
      <c r="BA28" s="273">
        <v>1.3899630756948255E-3</v>
      </c>
      <c r="BB28" s="273">
        <v>1.5681246259498875E-4</v>
      </c>
      <c r="BC28" s="273">
        <v>4.4998808348956727E-4</v>
      </c>
      <c r="BD28" s="273">
        <v>2.8677338541030302E-5</v>
      </c>
      <c r="BE28" s="273">
        <v>8.5552984605635424E-5</v>
      </c>
      <c r="BF28" s="273">
        <v>9.9288659746706202E-5</v>
      </c>
      <c r="BG28" s="273">
        <v>1.840377890926937E-6</v>
      </c>
      <c r="BH28" s="273">
        <v>5.415750274607202E-4</v>
      </c>
      <c r="BI28" s="273">
        <v>0</v>
      </c>
      <c r="BJ28" s="273">
        <v>8.2403977398664516E-5</v>
      </c>
      <c r="BK28" s="273">
        <v>2.198053832343907E-4</v>
      </c>
      <c r="BL28" s="273">
        <v>1.3292845349733798E-7</v>
      </c>
      <c r="BM28" s="273">
        <v>0</v>
      </c>
      <c r="BN28" s="273">
        <v>1.7748979005283565E-4</v>
      </c>
      <c r="BO28" s="273">
        <v>6.5612217526123058E-5</v>
      </c>
      <c r="BP28" s="273">
        <v>0</v>
      </c>
      <c r="BQ28" s="273">
        <v>0</v>
      </c>
      <c r="BR28" s="273">
        <v>0</v>
      </c>
      <c r="BS28" s="273">
        <v>0</v>
      </c>
      <c r="BT28" s="273">
        <v>0</v>
      </c>
      <c r="BU28" s="273">
        <v>0</v>
      </c>
      <c r="BV28" s="273">
        <v>0</v>
      </c>
      <c r="BW28" s="273">
        <v>0</v>
      </c>
      <c r="BX28" s="273">
        <v>3.8879108794266974E-7</v>
      </c>
      <c r="BY28" s="273">
        <v>0</v>
      </c>
      <c r="BZ28" s="273">
        <v>0</v>
      </c>
      <c r="CA28" s="273">
        <v>0</v>
      </c>
      <c r="CB28" s="273">
        <v>0</v>
      </c>
      <c r="CC28" s="273">
        <v>5.6405547574665355E-6</v>
      </c>
      <c r="CD28" s="273">
        <v>2.1966065544348987E-5</v>
      </c>
      <c r="CE28" s="273">
        <v>2.6343585738013759E-6</v>
      </c>
      <c r="CF28" s="273">
        <v>0</v>
      </c>
      <c r="CG28" s="273">
        <v>0</v>
      </c>
      <c r="CH28" s="273">
        <v>1.6035346250411706E-5</v>
      </c>
      <c r="CI28" s="273">
        <v>3.4846798541521778E-6</v>
      </c>
      <c r="CJ28" s="273">
        <v>4.058180553279278E-4</v>
      </c>
      <c r="CK28" s="273">
        <v>5.7952622487955569E-3</v>
      </c>
      <c r="CL28" s="273">
        <v>4.5415489151261266E-4</v>
      </c>
      <c r="CM28" s="273">
        <v>1.2556522045282635E-5</v>
      </c>
      <c r="CN28" s="273">
        <v>6.7359109471229041E-5</v>
      </c>
      <c r="CO28" s="273">
        <v>0</v>
      </c>
      <c r="CP28" s="273">
        <v>1.0652856698606348E-6</v>
      </c>
      <c r="CQ28" s="273">
        <v>0</v>
      </c>
      <c r="CR28" s="273">
        <v>3.6217223769068562E-4</v>
      </c>
      <c r="CS28" s="273">
        <v>0</v>
      </c>
      <c r="CT28" s="273">
        <v>0</v>
      </c>
      <c r="CU28" s="273">
        <v>0</v>
      </c>
      <c r="CV28" s="273">
        <v>9.5544053621311872E-4</v>
      </c>
      <c r="CW28" s="273">
        <v>0</v>
      </c>
      <c r="CX28" s="273">
        <v>1.0350777736567034E-4</v>
      </c>
      <c r="CY28" s="273">
        <v>0</v>
      </c>
      <c r="CZ28" s="274">
        <v>2.8991639768165338E-4</v>
      </c>
    </row>
    <row r="29" spans="1:104" s="275" customFormat="1" ht="15" customHeight="1" x14ac:dyDescent="0.15">
      <c r="A29" s="276" t="s">
        <v>351</v>
      </c>
      <c r="B29" s="277" t="s">
        <v>639</v>
      </c>
      <c r="C29" s="272">
        <v>0</v>
      </c>
      <c r="D29" s="273">
        <v>0</v>
      </c>
      <c r="E29" s="273">
        <v>0</v>
      </c>
      <c r="F29" s="273">
        <v>0</v>
      </c>
      <c r="G29" s="273">
        <v>0</v>
      </c>
      <c r="H29" s="273">
        <v>0</v>
      </c>
      <c r="I29" s="273">
        <v>0</v>
      </c>
      <c r="J29" s="273">
        <v>0</v>
      </c>
      <c r="K29" s="273">
        <v>0</v>
      </c>
      <c r="L29" s="273">
        <v>0</v>
      </c>
      <c r="M29" s="273">
        <v>2.0904464428772121E-4</v>
      </c>
      <c r="N29" s="273">
        <v>0</v>
      </c>
      <c r="O29" s="273">
        <v>0</v>
      </c>
      <c r="P29" s="273">
        <v>8.4657462880958578E-5</v>
      </c>
      <c r="Q29" s="273">
        <v>0.1367635467111907</v>
      </c>
      <c r="R29" s="273">
        <v>3.7025187731675999E-2</v>
      </c>
      <c r="S29" s="273">
        <v>1.8475853093207774E-3</v>
      </c>
      <c r="T29" s="273">
        <v>1.0689191956014762E-3</v>
      </c>
      <c r="U29" s="273">
        <v>4.6099884440133406E-3</v>
      </c>
      <c r="V29" s="273">
        <v>3.1935923270773616E-3</v>
      </c>
      <c r="W29" s="273">
        <v>5.1541630757706331E-4</v>
      </c>
      <c r="X29" s="273">
        <v>0</v>
      </c>
      <c r="Y29" s="273">
        <v>0</v>
      </c>
      <c r="Z29" s="273">
        <v>0</v>
      </c>
      <c r="AA29" s="273">
        <v>4.9637911460074732E-4</v>
      </c>
      <c r="AB29" s="273">
        <v>0</v>
      </c>
      <c r="AC29" s="273">
        <v>1.4977175769909357E-2</v>
      </c>
      <c r="AD29" s="273">
        <v>7.2904992522066316E-4</v>
      </c>
      <c r="AE29" s="273">
        <v>0.15594972266778478</v>
      </c>
      <c r="AF29" s="273">
        <v>1.1423586333769186E-3</v>
      </c>
      <c r="AG29" s="273">
        <v>4.7258478984160586E-3</v>
      </c>
      <c r="AH29" s="273">
        <v>3.2718127696927804E-4</v>
      </c>
      <c r="AI29" s="273">
        <v>0</v>
      </c>
      <c r="AJ29" s="273">
        <v>9.0433786318851173E-4</v>
      </c>
      <c r="AK29" s="273">
        <v>0</v>
      </c>
      <c r="AL29" s="273">
        <v>0</v>
      </c>
      <c r="AM29" s="273">
        <v>6.7337039122819733E-6</v>
      </c>
      <c r="AN29" s="273">
        <v>0</v>
      </c>
      <c r="AO29" s="273">
        <v>0</v>
      </c>
      <c r="AP29" s="273">
        <v>0</v>
      </c>
      <c r="AQ29" s="273">
        <v>1.2802776978855228E-3</v>
      </c>
      <c r="AR29" s="273">
        <v>1.0461623090186454E-5</v>
      </c>
      <c r="AS29" s="273">
        <v>2.309441650888021E-4</v>
      </c>
      <c r="AT29" s="273">
        <v>2.7998110617010812E-6</v>
      </c>
      <c r="AU29" s="273">
        <v>8.7988003292742989E-5</v>
      </c>
      <c r="AV29" s="273">
        <v>4.6776919098891444E-3</v>
      </c>
      <c r="AW29" s="273">
        <v>1.8957338848905997E-3</v>
      </c>
      <c r="AX29" s="273">
        <v>2.3920660149143323E-3</v>
      </c>
      <c r="AY29" s="273">
        <v>5.2430524165501449E-3</v>
      </c>
      <c r="AZ29" s="273">
        <v>5.7943391582574453E-3</v>
      </c>
      <c r="BA29" s="273">
        <v>0</v>
      </c>
      <c r="BB29" s="273">
        <v>3.4864578320099875E-3</v>
      </c>
      <c r="BC29" s="273">
        <v>1.9429934790445799E-3</v>
      </c>
      <c r="BD29" s="273">
        <v>1.0348076245368964E-3</v>
      </c>
      <c r="BE29" s="273">
        <v>6.0370760775840468E-4</v>
      </c>
      <c r="BF29" s="273">
        <v>1.3744396653299798E-3</v>
      </c>
      <c r="BG29" s="273">
        <v>8.5270842279614749E-5</v>
      </c>
      <c r="BH29" s="273">
        <v>4.1905877736880572E-3</v>
      </c>
      <c r="BI29" s="273">
        <v>0</v>
      </c>
      <c r="BJ29" s="273">
        <v>4.8327443880956874E-8</v>
      </c>
      <c r="BK29" s="273">
        <v>0</v>
      </c>
      <c r="BL29" s="273">
        <v>0</v>
      </c>
      <c r="BM29" s="273">
        <v>0</v>
      </c>
      <c r="BN29" s="273">
        <v>0</v>
      </c>
      <c r="BO29" s="273">
        <v>0</v>
      </c>
      <c r="BP29" s="273">
        <v>0</v>
      </c>
      <c r="BQ29" s="273">
        <v>0</v>
      </c>
      <c r="BR29" s="273">
        <v>0</v>
      </c>
      <c r="BS29" s="273">
        <v>0</v>
      </c>
      <c r="BT29" s="273">
        <v>0</v>
      </c>
      <c r="BU29" s="273">
        <v>0</v>
      </c>
      <c r="BV29" s="273">
        <v>0</v>
      </c>
      <c r="BW29" s="273">
        <v>0</v>
      </c>
      <c r="BX29" s="273">
        <v>0</v>
      </c>
      <c r="BY29" s="273">
        <v>0</v>
      </c>
      <c r="BZ29" s="273">
        <v>0</v>
      </c>
      <c r="CA29" s="273">
        <v>0</v>
      </c>
      <c r="CB29" s="273">
        <v>0</v>
      </c>
      <c r="CC29" s="273">
        <v>0</v>
      </c>
      <c r="CD29" s="273">
        <v>0</v>
      </c>
      <c r="CE29" s="273">
        <v>0</v>
      </c>
      <c r="CF29" s="273">
        <v>0</v>
      </c>
      <c r="CG29" s="273">
        <v>0</v>
      </c>
      <c r="CH29" s="273">
        <v>6.9594546746733323E-7</v>
      </c>
      <c r="CI29" s="273">
        <v>6.1494350367391379E-7</v>
      </c>
      <c r="CJ29" s="273">
        <v>0</v>
      </c>
      <c r="CK29" s="273">
        <v>0</v>
      </c>
      <c r="CL29" s="273">
        <v>1.4782391912274799E-4</v>
      </c>
      <c r="CM29" s="273">
        <v>0</v>
      </c>
      <c r="CN29" s="273">
        <v>1.5679422123586608E-5</v>
      </c>
      <c r="CO29" s="273">
        <v>0</v>
      </c>
      <c r="CP29" s="273">
        <v>0</v>
      </c>
      <c r="CQ29" s="273">
        <v>0</v>
      </c>
      <c r="CR29" s="273">
        <v>0</v>
      </c>
      <c r="CS29" s="273">
        <v>0</v>
      </c>
      <c r="CT29" s="273">
        <v>0</v>
      </c>
      <c r="CU29" s="273">
        <v>0</v>
      </c>
      <c r="CV29" s="273">
        <v>0</v>
      </c>
      <c r="CW29" s="273">
        <v>0</v>
      </c>
      <c r="CX29" s="273">
        <v>0</v>
      </c>
      <c r="CY29" s="273">
        <v>0</v>
      </c>
      <c r="CZ29" s="274">
        <v>1.7347307537278617E-3</v>
      </c>
    </row>
    <row r="30" spans="1:104" s="275" customFormat="1" ht="15" customHeight="1" x14ac:dyDescent="0.15">
      <c r="A30" s="276" t="s">
        <v>352</v>
      </c>
      <c r="B30" s="277" t="s">
        <v>640</v>
      </c>
      <c r="C30" s="272">
        <v>0</v>
      </c>
      <c r="D30" s="273">
        <v>8.8199314128837338E-3</v>
      </c>
      <c r="E30" s="273">
        <v>1.7387261465780922E-2</v>
      </c>
      <c r="F30" s="273">
        <v>0</v>
      </c>
      <c r="G30" s="273">
        <v>3.3132907761122387E-3</v>
      </c>
      <c r="H30" s="273">
        <v>0</v>
      </c>
      <c r="I30" s="273">
        <v>0</v>
      </c>
      <c r="J30" s="273">
        <v>2.6955347659300018E-5</v>
      </c>
      <c r="K30" s="273">
        <v>4.0902428153907204E-6</v>
      </c>
      <c r="L30" s="273">
        <v>0</v>
      </c>
      <c r="M30" s="273">
        <v>6.6712373513162771E-4</v>
      </c>
      <c r="N30" s="273">
        <v>1.5920893534456299E-4</v>
      </c>
      <c r="O30" s="273">
        <v>0</v>
      </c>
      <c r="P30" s="273">
        <v>1.6714422158548234E-3</v>
      </c>
      <c r="Q30" s="273">
        <v>0</v>
      </c>
      <c r="R30" s="273">
        <v>1.1816246318580451E-5</v>
      </c>
      <c r="S30" s="273">
        <v>0</v>
      </c>
      <c r="T30" s="273">
        <v>0</v>
      </c>
      <c r="U30" s="273">
        <v>0</v>
      </c>
      <c r="V30" s="273">
        <v>0</v>
      </c>
      <c r="W30" s="273">
        <v>0</v>
      </c>
      <c r="X30" s="273">
        <v>0</v>
      </c>
      <c r="Y30" s="273">
        <v>0</v>
      </c>
      <c r="Z30" s="273">
        <v>0</v>
      </c>
      <c r="AA30" s="273">
        <v>0</v>
      </c>
      <c r="AB30" s="273">
        <v>3.8485627656770563E-2</v>
      </c>
      <c r="AC30" s="273">
        <v>2.3571035165183946E-4</v>
      </c>
      <c r="AD30" s="273">
        <v>0</v>
      </c>
      <c r="AE30" s="273">
        <v>0</v>
      </c>
      <c r="AF30" s="273">
        <v>0</v>
      </c>
      <c r="AG30" s="273">
        <v>0</v>
      </c>
      <c r="AH30" s="273">
        <v>0</v>
      </c>
      <c r="AI30" s="273">
        <v>0</v>
      </c>
      <c r="AJ30" s="273">
        <v>0</v>
      </c>
      <c r="AK30" s="273">
        <v>0</v>
      </c>
      <c r="AL30" s="273">
        <v>0</v>
      </c>
      <c r="AM30" s="273">
        <v>0</v>
      </c>
      <c r="AN30" s="273">
        <v>0</v>
      </c>
      <c r="AO30" s="273">
        <v>0</v>
      </c>
      <c r="AP30" s="273">
        <v>0</v>
      </c>
      <c r="AQ30" s="273">
        <v>0</v>
      </c>
      <c r="AR30" s="273">
        <v>0</v>
      </c>
      <c r="AS30" s="273">
        <v>0</v>
      </c>
      <c r="AT30" s="273">
        <v>0</v>
      </c>
      <c r="AU30" s="273">
        <v>0</v>
      </c>
      <c r="AV30" s="273">
        <v>0</v>
      </c>
      <c r="AW30" s="273">
        <v>0</v>
      </c>
      <c r="AX30" s="273">
        <v>0</v>
      </c>
      <c r="AY30" s="273">
        <v>0</v>
      </c>
      <c r="AZ30" s="273">
        <v>0</v>
      </c>
      <c r="BA30" s="273">
        <v>0</v>
      </c>
      <c r="BB30" s="273">
        <v>0</v>
      </c>
      <c r="BC30" s="273">
        <v>0</v>
      </c>
      <c r="BD30" s="273">
        <v>0</v>
      </c>
      <c r="BE30" s="273">
        <v>0</v>
      </c>
      <c r="BF30" s="273">
        <v>0</v>
      </c>
      <c r="BG30" s="273">
        <v>0</v>
      </c>
      <c r="BH30" s="273">
        <v>0</v>
      </c>
      <c r="BI30" s="273">
        <v>2.8475478412953382E-5</v>
      </c>
      <c r="BJ30" s="273">
        <v>0</v>
      </c>
      <c r="BK30" s="273">
        <v>0</v>
      </c>
      <c r="BL30" s="273">
        <v>0</v>
      </c>
      <c r="BM30" s="273">
        <v>0</v>
      </c>
      <c r="BN30" s="273">
        <v>0</v>
      </c>
      <c r="BO30" s="273">
        <v>2.8953668423203854E-5</v>
      </c>
      <c r="BP30" s="273">
        <v>5.2369967069161695E-3</v>
      </c>
      <c r="BQ30" s="273">
        <v>0</v>
      </c>
      <c r="BR30" s="273">
        <v>0</v>
      </c>
      <c r="BS30" s="273">
        <v>0</v>
      </c>
      <c r="BT30" s="273">
        <v>0</v>
      </c>
      <c r="BU30" s="273">
        <v>0</v>
      </c>
      <c r="BV30" s="273">
        <v>0</v>
      </c>
      <c r="BW30" s="273">
        <v>0</v>
      </c>
      <c r="BX30" s="273">
        <v>1.4965555459763363E-5</v>
      </c>
      <c r="BY30" s="273">
        <v>0</v>
      </c>
      <c r="BZ30" s="273">
        <v>4.7703336016828335E-5</v>
      </c>
      <c r="CA30" s="273">
        <v>2.0828912975135278E-6</v>
      </c>
      <c r="CB30" s="273">
        <v>0</v>
      </c>
      <c r="CC30" s="273">
        <v>0</v>
      </c>
      <c r="CD30" s="273">
        <v>0</v>
      </c>
      <c r="CE30" s="273">
        <v>7.9054705928348562E-4</v>
      </c>
      <c r="CF30" s="273">
        <v>0</v>
      </c>
      <c r="CG30" s="273">
        <v>0</v>
      </c>
      <c r="CH30" s="273">
        <v>8.8661545855427377E-7</v>
      </c>
      <c r="CI30" s="273">
        <v>2.654632266449558E-4</v>
      </c>
      <c r="CJ30" s="273">
        <v>4.2206123826708807E-6</v>
      </c>
      <c r="CK30" s="273">
        <v>8.489016836711131E-4</v>
      </c>
      <c r="CL30" s="273">
        <v>0.1887338177978107</v>
      </c>
      <c r="CM30" s="273">
        <v>7.5070459630873949E-3</v>
      </c>
      <c r="CN30" s="273">
        <v>4.3209094064831678E-3</v>
      </c>
      <c r="CO30" s="273">
        <v>0</v>
      </c>
      <c r="CP30" s="273">
        <v>0</v>
      </c>
      <c r="CQ30" s="273">
        <v>0</v>
      </c>
      <c r="CR30" s="273">
        <v>0</v>
      </c>
      <c r="CS30" s="273">
        <v>0</v>
      </c>
      <c r="CT30" s="273">
        <v>2.1081262488197567E-5</v>
      </c>
      <c r="CU30" s="273">
        <v>0</v>
      </c>
      <c r="CV30" s="273">
        <v>0</v>
      </c>
      <c r="CW30" s="273">
        <v>1.1735038497231443E-5</v>
      </c>
      <c r="CX30" s="273">
        <v>1.5756019119057987E-6</v>
      </c>
      <c r="CY30" s="273">
        <v>0</v>
      </c>
      <c r="CZ30" s="274">
        <v>1.9793657314870782E-3</v>
      </c>
    </row>
    <row r="31" spans="1:104" s="275" customFormat="1" ht="15" customHeight="1" x14ac:dyDescent="0.15">
      <c r="A31" s="276" t="s">
        <v>353</v>
      </c>
      <c r="B31" s="277" t="s">
        <v>551</v>
      </c>
      <c r="C31" s="272">
        <v>4.2487559779367259E-2</v>
      </c>
      <c r="D31" s="273">
        <v>1.8825168555220446E-3</v>
      </c>
      <c r="E31" s="273">
        <v>7.0763421796580239E-3</v>
      </c>
      <c r="F31" s="273">
        <v>5.6961065619840878E-4</v>
      </c>
      <c r="G31" s="273">
        <v>3.1886514438698769E-3</v>
      </c>
      <c r="H31" s="273">
        <v>0</v>
      </c>
      <c r="I31" s="273">
        <v>1.665839908435348E-2</v>
      </c>
      <c r="J31" s="273">
        <v>7.5229010299829985E-4</v>
      </c>
      <c r="K31" s="273">
        <v>2.4603380887158998E-4</v>
      </c>
      <c r="L31" s="273">
        <v>4.3018028294553529E-5</v>
      </c>
      <c r="M31" s="273">
        <v>5.084104728578346E-3</v>
      </c>
      <c r="N31" s="273">
        <v>1.3873014975241294E-3</v>
      </c>
      <c r="O31" s="273">
        <v>2.2957053304732879E-3</v>
      </c>
      <c r="P31" s="273">
        <v>6.2516280281323266E-5</v>
      </c>
      <c r="Q31" s="273">
        <v>1.5620679495025045E-2</v>
      </c>
      <c r="R31" s="273">
        <v>7.8734879561421743E-3</v>
      </c>
      <c r="S31" s="273">
        <v>2.9988195074395312E-2</v>
      </c>
      <c r="T31" s="273">
        <v>2.3439318049028959E-2</v>
      </c>
      <c r="U31" s="273">
        <v>1.0814822798225288E-2</v>
      </c>
      <c r="V31" s="273">
        <v>1.7194548005665337E-2</v>
      </c>
      <c r="W31" s="273">
        <v>2.9908254879073167E-2</v>
      </c>
      <c r="X31" s="273">
        <v>3.5092346746952133E-3</v>
      </c>
      <c r="Y31" s="273">
        <v>7.3579130573949228E-3</v>
      </c>
      <c r="Z31" s="273">
        <v>1.1034434847046292E-2</v>
      </c>
      <c r="AA31" s="273">
        <v>1.0407427683331435E-2</v>
      </c>
      <c r="AB31" s="273">
        <v>1.557402699390959E-2</v>
      </c>
      <c r="AC31" s="273">
        <v>0.18212802105990311</v>
      </c>
      <c r="AD31" s="273">
        <v>3.163130948223767E-2</v>
      </c>
      <c r="AE31" s="273">
        <v>5.5559279862577131E-3</v>
      </c>
      <c r="AF31" s="273">
        <v>1.3058650288528565E-2</v>
      </c>
      <c r="AG31" s="273">
        <v>9.0940981827583567E-4</v>
      </c>
      <c r="AH31" s="273">
        <v>1.4737239871521499E-3</v>
      </c>
      <c r="AI31" s="273">
        <v>5.3466428936939205E-3</v>
      </c>
      <c r="AJ31" s="273">
        <v>2.4861847739956224E-2</v>
      </c>
      <c r="AK31" s="273">
        <v>0</v>
      </c>
      <c r="AL31" s="273">
        <v>0</v>
      </c>
      <c r="AM31" s="273">
        <v>6.9860430588910172E-4</v>
      </c>
      <c r="AN31" s="273">
        <v>5.1035622086521961E-3</v>
      </c>
      <c r="AO31" s="273">
        <v>6.7386893966005465E-5</v>
      </c>
      <c r="AP31" s="273">
        <v>0</v>
      </c>
      <c r="AQ31" s="273">
        <v>3.8700291401391595E-3</v>
      </c>
      <c r="AR31" s="273">
        <v>9.2991121009435435E-3</v>
      </c>
      <c r="AS31" s="273">
        <v>6.1442671742380287E-3</v>
      </c>
      <c r="AT31" s="273">
        <v>2.6544656252217944E-3</v>
      </c>
      <c r="AU31" s="273">
        <v>3.399649095657938E-3</v>
      </c>
      <c r="AV31" s="273">
        <v>2.6279754534281551E-3</v>
      </c>
      <c r="AW31" s="273">
        <v>1.9429619151210477E-3</v>
      </c>
      <c r="AX31" s="273">
        <v>4.0494112237349804E-3</v>
      </c>
      <c r="AY31" s="273">
        <v>3.1843655238674839E-3</v>
      </c>
      <c r="AZ31" s="273">
        <v>3.4390351956682256E-3</v>
      </c>
      <c r="BA31" s="273">
        <v>3.2601916072052292E-3</v>
      </c>
      <c r="BB31" s="273">
        <v>5.2103293772076727E-3</v>
      </c>
      <c r="BC31" s="273">
        <v>6.5524029621777703E-3</v>
      </c>
      <c r="BD31" s="273">
        <v>7.0139317337975559E-3</v>
      </c>
      <c r="BE31" s="273">
        <v>5.9415328131732737E-3</v>
      </c>
      <c r="BF31" s="273">
        <v>1.8645770570736804E-2</v>
      </c>
      <c r="BG31" s="273">
        <v>2.1722593705907614E-3</v>
      </c>
      <c r="BH31" s="273">
        <v>1.1403569950452641E-2</v>
      </c>
      <c r="BI31" s="273">
        <v>1.9107046015091718E-4</v>
      </c>
      <c r="BJ31" s="273">
        <v>5.956283545766705E-3</v>
      </c>
      <c r="BK31" s="273">
        <v>7.2257495925364757E-3</v>
      </c>
      <c r="BL31" s="273">
        <v>2.0344170446669578E-3</v>
      </c>
      <c r="BM31" s="273">
        <v>7.0557130400733948E-5</v>
      </c>
      <c r="BN31" s="273">
        <v>1.7613515533335194E-3</v>
      </c>
      <c r="BO31" s="273">
        <v>1.1675857645414805E-3</v>
      </c>
      <c r="BP31" s="273">
        <v>2.5793525589682276E-3</v>
      </c>
      <c r="BQ31" s="273">
        <v>6.5725645374453801E-6</v>
      </c>
      <c r="BR31" s="273">
        <v>1.2728467202217546E-5</v>
      </c>
      <c r="BS31" s="273">
        <v>1.6492993420562484E-5</v>
      </c>
      <c r="BT31" s="273">
        <v>6.3662641700805941E-6</v>
      </c>
      <c r="BU31" s="273">
        <v>2.6263108084546046E-5</v>
      </c>
      <c r="BV31" s="273">
        <v>4.5796912171455963E-5</v>
      </c>
      <c r="BW31" s="273">
        <v>9.0462649037757934E-5</v>
      </c>
      <c r="BX31" s="273">
        <v>3.915590483747392E-4</v>
      </c>
      <c r="BY31" s="273">
        <v>1.0057264071275772E-4</v>
      </c>
      <c r="BZ31" s="273">
        <v>2.1225796301065821E-4</v>
      </c>
      <c r="CA31" s="273">
        <v>2.210641963761024E-4</v>
      </c>
      <c r="CB31" s="273">
        <v>2.3210348804494527E-5</v>
      </c>
      <c r="CC31" s="273">
        <v>2.4204906906602011E-4</v>
      </c>
      <c r="CD31" s="273">
        <v>4.0636241503899136E-4</v>
      </c>
      <c r="CE31" s="273">
        <v>5.8674350052848823E-6</v>
      </c>
      <c r="CF31" s="273">
        <v>2.982734886519614E-7</v>
      </c>
      <c r="CG31" s="273">
        <v>5.7550840582053047E-4</v>
      </c>
      <c r="CH31" s="273">
        <v>4.048076446768618E-3</v>
      </c>
      <c r="CI31" s="273">
        <v>5.010748881320795E-4</v>
      </c>
      <c r="CJ31" s="273">
        <v>3.2108617437874854E-5</v>
      </c>
      <c r="CK31" s="273">
        <v>6.9047869326661218E-3</v>
      </c>
      <c r="CL31" s="273">
        <v>1.9693367192776937E-3</v>
      </c>
      <c r="CM31" s="273">
        <v>3.1366171551923138E-3</v>
      </c>
      <c r="CN31" s="273">
        <v>2.8403643710484543E-3</v>
      </c>
      <c r="CO31" s="273">
        <v>2.3575717806261576E-3</v>
      </c>
      <c r="CP31" s="273">
        <v>3.0878348461927372E-3</v>
      </c>
      <c r="CQ31" s="273">
        <v>4.9959738802189896E-3</v>
      </c>
      <c r="CR31" s="273">
        <v>6.0939448285077481E-3</v>
      </c>
      <c r="CS31" s="273">
        <v>3.6988809504746867E-3</v>
      </c>
      <c r="CT31" s="273">
        <v>3.4412637404918531E-3</v>
      </c>
      <c r="CU31" s="273">
        <v>2.2564276267248167E-3</v>
      </c>
      <c r="CV31" s="273">
        <v>2.0791387258753555E-2</v>
      </c>
      <c r="CW31" s="273">
        <v>1.7779102572796665E-3</v>
      </c>
      <c r="CX31" s="273">
        <v>8.9513466549053858E-3</v>
      </c>
      <c r="CY31" s="273">
        <v>9.7281381681178416E-3</v>
      </c>
      <c r="CZ31" s="274">
        <v>1.2591649693710666E-3</v>
      </c>
    </row>
    <row r="32" spans="1:104" s="275" customFormat="1" ht="15" customHeight="1" x14ac:dyDescent="0.15">
      <c r="A32" s="276" t="s">
        <v>354</v>
      </c>
      <c r="B32" s="277" t="s">
        <v>641</v>
      </c>
      <c r="C32" s="272">
        <v>8.1775481885849686E-3</v>
      </c>
      <c r="D32" s="273">
        <v>2.7093122768305769E-3</v>
      </c>
      <c r="E32" s="273">
        <v>7.0795572797811342E-3</v>
      </c>
      <c r="F32" s="273">
        <v>8.6284686577709855E-3</v>
      </c>
      <c r="G32" s="273">
        <v>5.9012274228194071E-2</v>
      </c>
      <c r="H32" s="273">
        <v>0</v>
      </c>
      <c r="I32" s="273">
        <v>2.9904870972435132E-2</v>
      </c>
      <c r="J32" s="273">
        <v>4.3062211594378785E-3</v>
      </c>
      <c r="K32" s="273">
        <v>8.8636213641041274E-3</v>
      </c>
      <c r="L32" s="273">
        <v>6.7706635837514687E-4</v>
      </c>
      <c r="M32" s="273">
        <v>5.1863918708499792E-3</v>
      </c>
      <c r="N32" s="273">
        <v>1.9739038607580531E-2</v>
      </c>
      <c r="O32" s="273">
        <v>9.9190447892119771E-3</v>
      </c>
      <c r="P32" s="273">
        <v>1.9325055714740528E-2</v>
      </c>
      <c r="Q32" s="273">
        <v>2.954879132889604E-2</v>
      </c>
      <c r="R32" s="273">
        <v>3.4359349052341297E-3</v>
      </c>
      <c r="S32" s="273">
        <v>3.0324785389973042E-3</v>
      </c>
      <c r="T32" s="273">
        <v>5.4598275147441436E-3</v>
      </c>
      <c r="U32" s="273">
        <v>8.3300581391867693E-3</v>
      </c>
      <c r="V32" s="273">
        <v>4.5488582416703619E-3</v>
      </c>
      <c r="W32" s="273">
        <v>1.0918433023879914E-2</v>
      </c>
      <c r="X32" s="273">
        <v>0.11910588180432458</v>
      </c>
      <c r="Y32" s="273">
        <v>3.5028107307900055E-2</v>
      </c>
      <c r="Z32" s="273">
        <v>3.6190167426996732E-2</v>
      </c>
      <c r="AA32" s="273">
        <v>2.021523233555375E-3</v>
      </c>
      <c r="AB32" s="273">
        <v>5.9552231226244574E-3</v>
      </c>
      <c r="AC32" s="273">
        <v>1.8377239248340692E-2</v>
      </c>
      <c r="AD32" s="273">
        <v>0.31725508892246979</v>
      </c>
      <c r="AE32" s="273">
        <v>1.2655059829976582E-3</v>
      </c>
      <c r="AF32" s="273">
        <v>4.6665731715868457E-3</v>
      </c>
      <c r="AG32" s="273">
        <v>1.2065581411721579E-3</v>
      </c>
      <c r="AH32" s="273">
        <v>3.3426003400901509E-2</v>
      </c>
      <c r="AI32" s="273">
        <v>1.2681134360750267E-2</v>
      </c>
      <c r="AJ32" s="273">
        <v>4.4797701749410411E-2</v>
      </c>
      <c r="AK32" s="273">
        <v>0</v>
      </c>
      <c r="AL32" s="273">
        <v>0</v>
      </c>
      <c r="AM32" s="273">
        <v>2.1433332952766445E-2</v>
      </c>
      <c r="AN32" s="273">
        <v>1.5059069935306079E-2</v>
      </c>
      <c r="AO32" s="273">
        <v>1.4546966514448754E-2</v>
      </c>
      <c r="AP32" s="273">
        <v>0</v>
      </c>
      <c r="AQ32" s="273">
        <v>4.1434780691101481E-3</v>
      </c>
      <c r="AR32" s="273">
        <v>5.8024337230079912E-3</v>
      </c>
      <c r="AS32" s="273">
        <v>1.3056603568676363E-2</v>
      </c>
      <c r="AT32" s="273">
        <v>2.3770102227367172E-3</v>
      </c>
      <c r="AU32" s="273">
        <v>1.0361794664974968E-3</v>
      </c>
      <c r="AV32" s="273">
        <v>2.2050840734139151E-3</v>
      </c>
      <c r="AW32" s="273">
        <v>5.8190418758958581E-3</v>
      </c>
      <c r="AX32" s="273">
        <v>2.5000437333813153E-3</v>
      </c>
      <c r="AY32" s="273">
        <v>2.8330472461626341E-3</v>
      </c>
      <c r="AZ32" s="273">
        <v>7.6199852325867581E-4</v>
      </c>
      <c r="BA32" s="273">
        <v>3.2838930193104137E-4</v>
      </c>
      <c r="BB32" s="273">
        <v>5.8164459512016669E-3</v>
      </c>
      <c r="BC32" s="273">
        <v>2.03806744314706E-3</v>
      </c>
      <c r="BD32" s="273">
        <v>8.9879221955531949E-4</v>
      </c>
      <c r="BE32" s="273">
        <v>1.8831791956335948E-3</v>
      </c>
      <c r="BF32" s="273">
        <v>2.0725936534897581E-3</v>
      </c>
      <c r="BG32" s="273">
        <v>4.2316422305380035E-3</v>
      </c>
      <c r="BH32" s="273">
        <v>1.5010429328373308E-3</v>
      </c>
      <c r="BI32" s="273">
        <v>6.2169088245080471E-3</v>
      </c>
      <c r="BJ32" s="273">
        <v>2.4278655973190618E-3</v>
      </c>
      <c r="BK32" s="273">
        <v>3.4399341115442651E-3</v>
      </c>
      <c r="BL32" s="273">
        <v>3.2889189725977236E-2</v>
      </c>
      <c r="BM32" s="273">
        <v>4.6949707680467426E-2</v>
      </c>
      <c r="BN32" s="273">
        <v>0.13473311166286633</v>
      </c>
      <c r="BO32" s="273">
        <v>1.3975753552696335E-2</v>
      </c>
      <c r="BP32" s="273">
        <v>1.3637547127195787E-2</v>
      </c>
      <c r="BQ32" s="273">
        <v>1.1991738977825417E-3</v>
      </c>
      <c r="BR32" s="273">
        <v>2.5258655256620629E-3</v>
      </c>
      <c r="BS32" s="273">
        <v>2.1195938922247653E-3</v>
      </c>
      <c r="BT32" s="273">
        <v>2.5100403997927283E-3</v>
      </c>
      <c r="BU32" s="273">
        <v>1.1754256047146925E-3</v>
      </c>
      <c r="BV32" s="273">
        <v>1.1787229363501139E-6</v>
      </c>
      <c r="BW32" s="273">
        <v>4.6433868867866469E-3</v>
      </c>
      <c r="BX32" s="273">
        <v>6.2923290131467274E-2</v>
      </c>
      <c r="BY32" s="273">
        <v>0.34050946132901089</v>
      </c>
      <c r="BZ32" s="273">
        <v>7.1543844070486279E-2</v>
      </c>
      <c r="CA32" s="273">
        <v>0.2539173630929436</v>
      </c>
      <c r="CB32" s="273">
        <v>3.0505926009799157E-2</v>
      </c>
      <c r="CC32" s="273">
        <v>1.6605991120183499E-3</v>
      </c>
      <c r="CD32" s="273">
        <v>1.6170629732219944E-3</v>
      </c>
      <c r="CE32" s="273">
        <v>6.0955465090617748E-3</v>
      </c>
      <c r="CF32" s="273">
        <v>7.7323140883183111E-4</v>
      </c>
      <c r="CG32" s="273">
        <v>9.8919326726054657E-4</v>
      </c>
      <c r="CH32" s="273">
        <v>1.7031978293823142E-3</v>
      </c>
      <c r="CI32" s="273">
        <v>1.0513865681472933E-2</v>
      </c>
      <c r="CJ32" s="273">
        <v>2.4749460344582561E-3</v>
      </c>
      <c r="CK32" s="273">
        <v>5.1317541211118173E-3</v>
      </c>
      <c r="CL32" s="273">
        <v>4.0777121664303181E-3</v>
      </c>
      <c r="CM32" s="273">
        <v>4.7390201780642032E-3</v>
      </c>
      <c r="CN32" s="273">
        <v>1.272391930948137E-2</v>
      </c>
      <c r="CO32" s="273">
        <v>4.7455910873908163E-3</v>
      </c>
      <c r="CP32" s="273">
        <v>2.0402636689659704E-3</v>
      </c>
      <c r="CQ32" s="273">
        <v>2.0262719665840828E-3</v>
      </c>
      <c r="CR32" s="273">
        <v>5.4227344623268055E-3</v>
      </c>
      <c r="CS32" s="273">
        <v>2.3471287525661825E-3</v>
      </c>
      <c r="CT32" s="273">
        <v>6.433179127531251E-3</v>
      </c>
      <c r="CU32" s="273">
        <v>1.6665978551593606E-2</v>
      </c>
      <c r="CV32" s="273">
        <v>1.8028444624259853E-2</v>
      </c>
      <c r="CW32" s="273">
        <v>1.6532488394736786E-2</v>
      </c>
      <c r="CX32" s="273">
        <v>5.3752122636993348E-3</v>
      </c>
      <c r="CY32" s="273">
        <v>0</v>
      </c>
      <c r="CZ32" s="274">
        <v>2.9246342211470485E-2</v>
      </c>
    </row>
    <row r="33" spans="1:104" s="275" customFormat="1" ht="15" customHeight="1" x14ac:dyDescent="0.15">
      <c r="A33" s="276" t="s">
        <v>355</v>
      </c>
      <c r="B33" s="277" t="s">
        <v>552</v>
      </c>
      <c r="C33" s="272">
        <v>5.1024459856244602E-3</v>
      </c>
      <c r="D33" s="273">
        <v>2.2206826433259419E-3</v>
      </c>
      <c r="E33" s="273">
        <v>4.6663683612900271E-3</v>
      </c>
      <c r="F33" s="273">
        <v>7.3951334525591203E-3</v>
      </c>
      <c r="G33" s="273">
        <v>1.6059251636666737E-2</v>
      </c>
      <c r="H33" s="273">
        <v>0</v>
      </c>
      <c r="I33" s="273">
        <v>3.546977664044455E-4</v>
      </c>
      <c r="J33" s="273">
        <v>3.9841955449867296E-3</v>
      </c>
      <c r="K33" s="273">
        <v>1.6751255386776458E-2</v>
      </c>
      <c r="L33" s="273">
        <v>2.4585738344865484E-3</v>
      </c>
      <c r="M33" s="273">
        <v>1.5402403194581039E-2</v>
      </c>
      <c r="N33" s="273">
        <v>2.0712156838941835E-2</v>
      </c>
      <c r="O33" s="273">
        <v>2.7511456988199866E-2</v>
      </c>
      <c r="P33" s="273">
        <v>9.0417064629099016E-4</v>
      </c>
      <c r="Q33" s="273">
        <v>6.0059583619793046E-3</v>
      </c>
      <c r="R33" s="273">
        <v>1.1155386614403155E-2</v>
      </c>
      <c r="S33" s="273">
        <v>6.4325086235722528E-3</v>
      </c>
      <c r="T33" s="273">
        <v>3.2713147131820886E-2</v>
      </c>
      <c r="U33" s="273">
        <v>5.2649793728631903E-3</v>
      </c>
      <c r="V33" s="273">
        <v>3.0767034508192334E-2</v>
      </c>
      <c r="W33" s="273">
        <v>4.7133501332722427E-2</v>
      </c>
      <c r="X33" s="273">
        <v>9.3186130355076661E-3</v>
      </c>
      <c r="Y33" s="273">
        <v>2.5433279319289682E-3</v>
      </c>
      <c r="Z33" s="273">
        <v>5.5345853692425262E-4</v>
      </c>
      <c r="AA33" s="273">
        <v>4.7543639844068619E-4</v>
      </c>
      <c r="AB33" s="273">
        <v>3.6040980264820957E-2</v>
      </c>
      <c r="AC33" s="273">
        <v>1.6522828897622358E-2</v>
      </c>
      <c r="AD33" s="273">
        <v>4.1220019241193887E-6</v>
      </c>
      <c r="AE33" s="273">
        <v>0.25179463521022155</v>
      </c>
      <c r="AF33" s="273">
        <v>6.4007144124040474E-2</v>
      </c>
      <c r="AG33" s="273">
        <v>1.5872915682949539E-2</v>
      </c>
      <c r="AH33" s="273">
        <v>3.7354643145916043E-2</v>
      </c>
      <c r="AI33" s="273">
        <v>5.6942347422161998E-4</v>
      </c>
      <c r="AJ33" s="273">
        <v>3.2868224650414715E-3</v>
      </c>
      <c r="AK33" s="273">
        <v>0</v>
      </c>
      <c r="AL33" s="273">
        <v>0</v>
      </c>
      <c r="AM33" s="273">
        <v>0</v>
      </c>
      <c r="AN33" s="273">
        <v>3.8720373819242253E-4</v>
      </c>
      <c r="AO33" s="273">
        <v>6.9394163147971585E-4</v>
      </c>
      <c r="AP33" s="273">
        <v>0</v>
      </c>
      <c r="AQ33" s="273">
        <v>3.1368356579391196E-3</v>
      </c>
      <c r="AR33" s="273">
        <v>1.2405533358961663E-3</v>
      </c>
      <c r="AS33" s="273">
        <v>3.4079611858140462E-3</v>
      </c>
      <c r="AT33" s="273">
        <v>3.3218387710199975E-3</v>
      </c>
      <c r="AU33" s="273">
        <v>1.3136327875658027E-2</v>
      </c>
      <c r="AV33" s="273">
        <v>3.4282781108686593E-2</v>
      </c>
      <c r="AW33" s="273">
        <v>2.3981788841485524E-2</v>
      </c>
      <c r="AX33" s="273">
        <v>1.2523547302025231E-2</v>
      </c>
      <c r="AY33" s="273">
        <v>2.6861517744011347E-2</v>
      </c>
      <c r="AZ33" s="273">
        <v>3.816253999507753E-2</v>
      </c>
      <c r="BA33" s="273">
        <v>1.0133601117708698E-2</v>
      </c>
      <c r="BB33" s="273">
        <v>3.1152758070158926E-2</v>
      </c>
      <c r="BC33" s="273">
        <v>3.693771924013102E-2</v>
      </c>
      <c r="BD33" s="273">
        <v>3.8835275953748701E-2</v>
      </c>
      <c r="BE33" s="273">
        <v>2.4166574650094457E-2</v>
      </c>
      <c r="BF33" s="273">
        <v>4.2061574635892619E-3</v>
      </c>
      <c r="BG33" s="273">
        <v>5.7382982639101899E-3</v>
      </c>
      <c r="BH33" s="273">
        <v>4.3445180691476022E-2</v>
      </c>
      <c r="BI33" s="273">
        <v>2.0244641377689205E-3</v>
      </c>
      <c r="BJ33" s="273">
        <v>1.1195399195503275E-2</v>
      </c>
      <c r="BK33" s="273">
        <v>1.686979333984856E-2</v>
      </c>
      <c r="BL33" s="273">
        <v>9.7546122397254402E-3</v>
      </c>
      <c r="BM33" s="273">
        <v>0</v>
      </c>
      <c r="BN33" s="273">
        <v>0</v>
      </c>
      <c r="BO33" s="273">
        <v>3.7679983598043178E-2</v>
      </c>
      <c r="BP33" s="273">
        <v>1.8818027044079709E-3</v>
      </c>
      <c r="BQ33" s="273">
        <v>1.3560568342040847E-3</v>
      </c>
      <c r="BR33" s="273">
        <v>9.5909806577163127E-3</v>
      </c>
      <c r="BS33" s="273">
        <v>3.2546994427758973E-3</v>
      </c>
      <c r="BT33" s="273">
        <v>4.847166712897871E-4</v>
      </c>
      <c r="BU33" s="273">
        <v>1.577554194270761E-3</v>
      </c>
      <c r="BV33" s="273">
        <v>4.2991148600742235E-4</v>
      </c>
      <c r="BW33" s="273">
        <v>0</v>
      </c>
      <c r="BX33" s="273">
        <v>3.7133030609760273E-4</v>
      </c>
      <c r="BY33" s="273">
        <v>4.577401446973704E-5</v>
      </c>
      <c r="BZ33" s="273">
        <v>3.8600314098020727E-4</v>
      </c>
      <c r="CA33" s="273">
        <v>7.9552561623033331E-4</v>
      </c>
      <c r="CB33" s="273">
        <v>2.0329442672477201E-3</v>
      </c>
      <c r="CC33" s="273">
        <v>3.8220201122391231E-3</v>
      </c>
      <c r="CD33" s="273">
        <v>1.6585261263815329E-4</v>
      </c>
      <c r="CE33" s="273">
        <v>0</v>
      </c>
      <c r="CF33" s="273">
        <v>2.8612949661398869E-5</v>
      </c>
      <c r="CG33" s="273">
        <v>1.0659494499425429E-3</v>
      </c>
      <c r="CH33" s="273">
        <v>6.4949253753882183E-3</v>
      </c>
      <c r="CI33" s="273">
        <v>8.9028997616765956E-4</v>
      </c>
      <c r="CJ33" s="273">
        <v>2.2812010386716406E-4</v>
      </c>
      <c r="CK33" s="273">
        <v>7.9148856197910691E-3</v>
      </c>
      <c r="CL33" s="273">
        <v>1.100520800868111E-3</v>
      </c>
      <c r="CM33" s="273">
        <v>1.5430980768393903E-4</v>
      </c>
      <c r="CN33" s="273">
        <v>2.9261429011611355E-4</v>
      </c>
      <c r="CO33" s="273">
        <v>2.5692812458987706E-3</v>
      </c>
      <c r="CP33" s="273">
        <v>4.0678537331585474E-4</v>
      </c>
      <c r="CQ33" s="273">
        <v>4.8374289672739618E-3</v>
      </c>
      <c r="CR33" s="273">
        <v>6.8484371680525725E-3</v>
      </c>
      <c r="CS33" s="273">
        <v>1.4020467453782013E-3</v>
      </c>
      <c r="CT33" s="273">
        <v>1.9980238327988163E-3</v>
      </c>
      <c r="CU33" s="273">
        <v>1.1662356819402936E-3</v>
      </c>
      <c r="CV33" s="273">
        <v>3.9367070603820286E-3</v>
      </c>
      <c r="CW33" s="273">
        <v>6.2769993972403553E-3</v>
      </c>
      <c r="CX33" s="273">
        <v>1.1793843722941934E-3</v>
      </c>
      <c r="CY33" s="273">
        <v>3.8582366187215285E-2</v>
      </c>
      <c r="CZ33" s="274">
        <v>3.8204479494402125E-3</v>
      </c>
    </row>
    <row r="34" spans="1:104" s="275" customFormat="1" ht="15" customHeight="1" x14ac:dyDescent="0.15">
      <c r="A34" s="276" t="s">
        <v>356</v>
      </c>
      <c r="B34" s="277" t="s">
        <v>553</v>
      </c>
      <c r="C34" s="272">
        <v>1.409860732984525E-3</v>
      </c>
      <c r="D34" s="273">
        <v>4.5904915570508099E-4</v>
      </c>
      <c r="E34" s="273">
        <v>4.6240595074960528E-3</v>
      </c>
      <c r="F34" s="273">
        <v>6.9373403022677757E-4</v>
      </c>
      <c r="G34" s="273">
        <v>1.0698082219700901E-3</v>
      </c>
      <c r="H34" s="273">
        <v>0</v>
      </c>
      <c r="I34" s="273">
        <v>3.6577146981665539E-3</v>
      </c>
      <c r="J34" s="273">
        <v>8.088113274147123E-5</v>
      </c>
      <c r="K34" s="273">
        <v>4.1557518835894081E-4</v>
      </c>
      <c r="L34" s="273">
        <v>2.1683000106000944E-5</v>
      </c>
      <c r="M34" s="273">
        <v>3.1646606111734209E-4</v>
      </c>
      <c r="N34" s="273">
        <v>5.5194086328186158E-4</v>
      </c>
      <c r="O34" s="273">
        <v>1.8327265037511173E-4</v>
      </c>
      <c r="P34" s="273">
        <v>1.7799774246765652E-5</v>
      </c>
      <c r="Q34" s="273">
        <v>3.9537735872814407E-4</v>
      </c>
      <c r="R34" s="273">
        <v>2.7715473289545217E-3</v>
      </c>
      <c r="S34" s="273">
        <v>3.7346548838661659E-4</v>
      </c>
      <c r="T34" s="273">
        <v>1.2148624961922407E-3</v>
      </c>
      <c r="U34" s="273">
        <v>1.7402238149126116E-4</v>
      </c>
      <c r="V34" s="273">
        <v>5.4498794166262963E-4</v>
      </c>
      <c r="W34" s="273">
        <v>5.6588885131326799E-4</v>
      </c>
      <c r="X34" s="273">
        <v>1.0957159386667211E-3</v>
      </c>
      <c r="Y34" s="273">
        <v>4.467828302025193E-5</v>
      </c>
      <c r="Z34" s="273">
        <v>1.4102771924136813E-3</v>
      </c>
      <c r="AA34" s="273">
        <v>2.9687218697069121E-4</v>
      </c>
      <c r="AB34" s="273">
        <v>1.4501573316015651E-3</v>
      </c>
      <c r="AC34" s="273">
        <v>1.0501946360725521E-4</v>
      </c>
      <c r="AD34" s="273">
        <v>7.3737170269011173E-4</v>
      </c>
      <c r="AE34" s="273">
        <v>7.3414217156081234E-4</v>
      </c>
      <c r="AF34" s="273">
        <v>5.7387279994390299E-2</v>
      </c>
      <c r="AG34" s="273">
        <v>0.10512823625233816</v>
      </c>
      <c r="AH34" s="273">
        <v>6.224424293561875E-4</v>
      </c>
      <c r="AI34" s="273">
        <v>3.3772297119337297E-3</v>
      </c>
      <c r="AJ34" s="273">
        <v>2.3618500954934803E-3</v>
      </c>
      <c r="AK34" s="273">
        <v>0</v>
      </c>
      <c r="AL34" s="273">
        <v>0</v>
      </c>
      <c r="AM34" s="273">
        <v>5.6595732882120807E-4</v>
      </c>
      <c r="AN34" s="273">
        <v>2.0974083645210935E-4</v>
      </c>
      <c r="AO34" s="273">
        <v>3.5485651609758193E-5</v>
      </c>
      <c r="AP34" s="273">
        <v>0</v>
      </c>
      <c r="AQ34" s="273">
        <v>1.4163188506448288E-4</v>
      </c>
      <c r="AR34" s="273">
        <v>2.6243696361488338E-3</v>
      </c>
      <c r="AS34" s="273">
        <v>9.345915624758192E-4</v>
      </c>
      <c r="AT34" s="273">
        <v>1.0244577201608422E-2</v>
      </c>
      <c r="AU34" s="273">
        <v>5.9094052600292407E-3</v>
      </c>
      <c r="AV34" s="273">
        <v>6.5366472598861148E-3</v>
      </c>
      <c r="AW34" s="273">
        <v>6.8364922009877685E-3</v>
      </c>
      <c r="AX34" s="273">
        <v>9.1735140646554314E-4</v>
      </c>
      <c r="AY34" s="273">
        <v>9.5842671923940265E-3</v>
      </c>
      <c r="AZ34" s="273">
        <v>8.3825744523750925E-3</v>
      </c>
      <c r="BA34" s="273">
        <v>1.9422683498827404E-3</v>
      </c>
      <c r="BB34" s="273">
        <v>4.8839179318513996E-3</v>
      </c>
      <c r="BC34" s="273">
        <v>1.6321553912960432E-2</v>
      </c>
      <c r="BD34" s="273">
        <v>2.5722764858950916E-3</v>
      </c>
      <c r="BE34" s="273">
        <v>1.3833561823922751E-2</v>
      </c>
      <c r="BF34" s="273">
        <v>1.0300300868792092E-2</v>
      </c>
      <c r="BG34" s="273">
        <v>1.6251763695478805E-2</v>
      </c>
      <c r="BH34" s="273">
        <v>4.5991155747709626E-3</v>
      </c>
      <c r="BI34" s="273">
        <v>4.6291161482017668E-3</v>
      </c>
      <c r="BJ34" s="273">
        <v>2.5153865981874748E-4</v>
      </c>
      <c r="BK34" s="273">
        <v>2.7172423630617096E-4</v>
      </c>
      <c r="BL34" s="273">
        <v>3.7802087733353369E-3</v>
      </c>
      <c r="BM34" s="273">
        <v>0</v>
      </c>
      <c r="BN34" s="273">
        <v>0</v>
      </c>
      <c r="BO34" s="273">
        <v>1.3769565677412671E-3</v>
      </c>
      <c r="BP34" s="273">
        <v>1.305419679707203E-2</v>
      </c>
      <c r="BQ34" s="273">
        <v>9.9572453157171077E-5</v>
      </c>
      <c r="BR34" s="273">
        <v>1.4711018021122219E-4</v>
      </c>
      <c r="BS34" s="273">
        <v>7.4145000520563824E-6</v>
      </c>
      <c r="BT34" s="273">
        <v>0</v>
      </c>
      <c r="BU34" s="273">
        <v>0</v>
      </c>
      <c r="BV34" s="273">
        <v>0</v>
      </c>
      <c r="BW34" s="273">
        <v>1.6369172851724107E-4</v>
      </c>
      <c r="BX34" s="273">
        <v>1.7903829599759944E-3</v>
      </c>
      <c r="BY34" s="273">
        <v>7.8179767958590305E-3</v>
      </c>
      <c r="BZ34" s="273">
        <v>3.7574035905732083E-3</v>
      </c>
      <c r="CA34" s="273">
        <v>0</v>
      </c>
      <c r="CB34" s="273">
        <v>1.0262738011933255E-3</v>
      </c>
      <c r="CC34" s="273">
        <v>6.6489276167399399E-4</v>
      </c>
      <c r="CD34" s="273">
        <v>9.346845017532977E-6</v>
      </c>
      <c r="CE34" s="273">
        <v>3.1438674706888695E-4</v>
      </c>
      <c r="CF34" s="273">
        <v>2.1340757938074858E-4</v>
      </c>
      <c r="CG34" s="273">
        <v>1.2140839935899625E-5</v>
      </c>
      <c r="CH34" s="273">
        <v>6.4942198964211971E-5</v>
      </c>
      <c r="CI34" s="273">
        <v>9.5811351428824862E-4</v>
      </c>
      <c r="CJ34" s="273">
        <v>5.4726305309554349E-5</v>
      </c>
      <c r="CK34" s="273">
        <v>4.4420002506097078E-4</v>
      </c>
      <c r="CL34" s="273">
        <v>1.0537340533113885E-3</v>
      </c>
      <c r="CM34" s="273">
        <v>1.4907176834053927E-3</v>
      </c>
      <c r="CN34" s="273">
        <v>1.4975603287218152E-3</v>
      </c>
      <c r="CO34" s="273">
        <v>5.1459118946585586E-3</v>
      </c>
      <c r="CP34" s="273">
        <v>5.1348965752581277E-4</v>
      </c>
      <c r="CQ34" s="273">
        <v>1.4089226357839597E-5</v>
      </c>
      <c r="CR34" s="273">
        <v>4.4789779453660042E-2</v>
      </c>
      <c r="CS34" s="273">
        <v>5.5543433063337117E-5</v>
      </c>
      <c r="CT34" s="273">
        <v>1.4554409992372124E-3</v>
      </c>
      <c r="CU34" s="273">
        <v>1.4873115793476724E-4</v>
      </c>
      <c r="CV34" s="273">
        <v>5.293539349989629E-4</v>
      </c>
      <c r="CW34" s="273">
        <v>1.4284256784183756E-3</v>
      </c>
      <c r="CX34" s="273">
        <v>7.3493487768518941E-4</v>
      </c>
      <c r="CY34" s="273">
        <v>1.0684246659556852E-2</v>
      </c>
      <c r="CZ34" s="274">
        <v>2.9796593511154784E-4</v>
      </c>
    </row>
    <row r="35" spans="1:104" s="275" customFormat="1" ht="15" customHeight="1" x14ac:dyDescent="0.15">
      <c r="A35" s="276" t="s">
        <v>357</v>
      </c>
      <c r="B35" s="277" t="s">
        <v>554</v>
      </c>
      <c r="C35" s="272">
        <v>8.517800380532711E-5</v>
      </c>
      <c r="D35" s="273">
        <v>6.4270493252026236E-6</v>
      </c>
      <c r="E35" s="273">
        <v>9.9248742930798602E-6</v>
      </c>
      <c r="F35" s="273">
        <v>1.2338056508744496E-4</v>
      </c>
      <c r="G35" s="273">
        <v>3.0526720173435298E-4</v>
      </c>
      <c r="H35" s="273">
        <v>0</v>
      </c>
      <c r="I35" s="273">
        <v>2.6877435285055438E-3</v>
      </c>
      <c r="J35" s="273">
        <v>7.8869164265315224E-6</v>
      </c>
      <c r="K35" s="273">
        <v>2.1852651854338468E-5</v>
      </c>
      <c r="L35" s="273">
        <v>7.1116760628508613E-6</v>
      </c>
      <c r="M35" s="273">
        <v>6.5107912713791629E-5</v>
      </c>
      <c r="N35" s="273">
        <v>4.470983098966542E-5</v>
      </c>
      <c r="O35" s="273">
        <v>9.9860097960798059E-6</v>
      </c>
      <c r="P35" s="273">
        <v>5.7885444704928949E-7</v>
      </c>
      <c r="Q35" s="273">
        <v>2.3495992082379517E-4</v>
      </c>
      <c r="R35" s="273">
        <v>2.4612646018838838E-3</v>
      </c>
      <c r="S35" s="273">
        <v>2.7917288848238072E-4</v>
      </c>
      <c r="T35" s="273">
        <v>8.7416166872244052E-4</v>
      </c>
      <c r="U35" s="273">
        <v>5.8678066976822163E-5</v>
      </c>
      <c r="V35" s="273">
        <v>1.202198721664229E-4</v>
      </c>
      <c r="W35" s="273">
        <v>8.6763320860651412E-5</v>
      </c>
      <c r="X35" s="273">
        <v>1.0652591450530297E-4</v>
      </c>
      <c r="Y35" s="273">
        <v>2.5006501690439515E-5</v>
      </c>
      <c r="Z35" s="273">
        <v>6.9471782877521245E-6</v>
      </c>
      <c r="AA35" s="273">
        <v>1.8370803649176436E-6</v>
      </c>
      <c r="AB35" s="273">
        <v>8.5964250787509143E-6</v>
      </c>
      <c r="AC35" s="273">
        <v>6.487869085070433E-4</v>
      </c>
      <c r="AD35" s="273">
        <v>6.830857150856715E-4</v>
      </c>
      <c r="AE35" s="273">
        <v>1.0918991040536171E-4</v>
      </c>
      <c r="AF35" s="273">
        <v>2.5119928063785645E-4</v>
      </c>
      <c r="AG35" s="273">
        <v>0.23803304318482796</v>
      </c>
      <c r="AH35" s="273">
        <v>4.5767825687954963E-6</v>
      </c>
      <c r="AI35" s="273">
        <v>1.3706422837328152E-4</v>
      </c>
      <c r="AJ35" s="273">
        <v>2.3649594046709361E-4</v>
      </c>
      <c r="AK35" s="273">
        <v>0</v>
      </c>
      <c r="AL35" s="273">
        <v>0</v>
      </c>
      <c r="AM35" s="273">
        <v>3.5183020441334878E-6</v>
      </c>
      <c r="AN35" s="273">
        <v>2.3011998056750001E-4</v>
      </c>
      <c r="AO35" s="273">
        <v>2.867527402808743E-6</v>
      </c>
      <c r="AP35" s="273">
        <v>0</v>
      </c>
      <c r="AQ35" s="273">
        <v>6.1063220622099414E-5</v>
      </c>
      <c r="AR35" s="273">
        <v>5.3431435066906728E-4</v>
      </c>
      <c r="AS35" s="273">
        <v>4.7935507586193787E-5</v>
      </c>
      <c r="AT35" s="273">
        <v>2.829179709201442E-5</v>
      </c>
      <c r="AU35" s="273">
        <v>5.4436881689884766E-4</v>
      </c>
      <c r="AV35" s="273">
        <v>4.2022476342044477E-3</v>
      </c>
      <c r="AW35" s="273">
        <v>3.2144742453189958E-4</v>
      </c>
      <c r="AX35" s="273">
        <v>2.0847702872908296E-4</v>
      </c>
      <c r="AY35" s="273">
        <v>7.5887485751490016E-5</v>
      </c>
      <c r="AZ35" s="273">
        <v>1.7523997046517351E-5</v>
      </c>
      <c r="BA35" s="273">
        <v>3.555211815777656E-4</v>
      </c>
      <c r="BB35" s="273">
        <v>1.4207244629217555E-6</v>
      </c>
      <c r="BC35" s="273">
        <v>8.8715623878794032E-4</v>
      </c>
      <c r="BD35" s="273">
        <v>1.9185543390125908E-5</v>
      </c>
      <c r="BE35" s="273">
        <v>1.0180198192721354E-4</v>
      </c>
      <c r="BF35" s="273">
        <v>6.5017426106324383E-5</v>
      </c>
      <c r="BG35" s="273">
        <v>1.5091098705600884E-4</v>
      </c>
      <c r="BH35" s="273">
        <v>3.3025680387563498E-3</v>
      </c>
      <c r="BI35" s="273">
        <v>6.3073184684691745E-5</v>
      </c>
      <c r="BJ35" s="273">
        <v>3.2322531583910566E-6</v>
      </c>
      <c r="BK35" s="273">
        <v>1.5263144053835486E-5</v>
      </c>
      <c r="BL35" s="273">
        <v>2.9994776170576312E-5</v>
      </c>
      <c r="BM35" s="273">
        <v>6.0821436718346381E-5</v>
      </c>
      <c r="BN35" s="273">
        <v>2.5017491924826584E-3</v>
      </c>
      <c r="BO35" s="273">
        <v>1.381610227866907E-4</v>
      </c>
      <c r="BP35" s="273">
        <v>1.7498619183109435E-4</v>
      </c>
      <c r="BQ35" s="273">
        <v>7.5155185942048848E-5</v>
      </c>
      <c r="BR35" s="273">
        <v>1.2309720124663027E-4</v>
      </c>
      <c r="BS35" s="273">
        <v>1.427698322824997E-4</v>
      </c>
      <c r="BT35" s="273">
        <v>1.4724692638281645E-6</v>
      </c>
      <c r="BU35" s="273">
        <v>3.2828885105682559E-7</v>
      </c>
      <c r="BV35" s="273">
        <v>0</v>
      </c>
      <c r="BW35" s="273">
        <v>2.2631971631261195E-4</v>
      </c>
      <c r="BX35" s="273">
        <v>3.7283324478084377E-5</v>
      </c>
      <c r="BY35" s="273">
        <v>0</v>
      </c>
      <c r="BZ35" s="273">
        <v>2.800929821171572E-5</v>
      </c>
      <c r="CA35" s="273">
        <v>3.8880637553585846E-6</v>
      </c>
      <c r="CB35" s="273">
        <v>6.1162405633465312E-6</v>
      </c>
      <c r="CC35" s="273">
        <v>1.899976339357149E-5</v>
      </c>
      <c r="CD35" s="273">
        <v>1.8380169028188537E-5</v>
      </c>
      <c r="CE35" s="273">
        <v>5.528560697836796E-4</v>
      </c>
      <c r="CF35" s="273">
        <v>3.3601644776600223E-3</v>
      </c>
      <c r="CG35" s="273">
        <v>2.8844680116164211E-4</v>
      </c>
      <c r="CH35" s="273">
        <v>2.3954824330207783E-4</v>
      </c>
      <c r="CI35" s="273">
        <v>3.1489207011462211E-4</v>
      </c>
      <c r="CJ35" s="273">
        <v>5.5271134790966251E-5</v>
      </c>
      <c r="CK35" s="273">
        <v>8.0437430001471929E-4</v>
      </c>
      <c r="CL35" s="273">
        <v>4.0279514768545896E-5</v>
      </c>
      <c r="CM35" s="273">
        <v>8.018118979242571E-5</v>
      </c>
      <c r="CN35" s="273">
        <v>4.4698054113508092E-5</v>
      </c>
      <c r="CO35" s="273">
        <v>1.550304037796929E-3</v>
      </c>
      <c r="CP35" s="273">
        <v>7.1063340040899059E-4</v>
      </c>
      <c r="CQ35" s="273">
        <v>2.8507384070336925E-5</v>
      </c>
      <c r="CR35" s="273">
        <v>1.1140296418965228E-5</v>
      </c>
      <c r="CS35" s="273">
        <v>9.2971353614658783E-5</v>
      </c>
      <c r="CT35" s="273">
        <v>5.1835620574727001E-4</v>
      </c>
      <c r="CU35" s="273">
        <v>1.3958905767836715E-5</v>
      </c>
      <c r="CV35" s="273">
        <v>3.5441348954945749E-4</v>
      </c>
      <c r="CW35" s="273">
        <v>2.3201550829102724E-4</v>
      </c>
      <c r="CX35" s="273">
        <v>1.4031198437848167E-3</v>
      </c>
      <c r="CY35" s="273">
        <v>0</v>
      </c>
      <c r="CZ35" s="274">
        <v>1.1408168116208001E-3</v>
      </c>
    </row>
    <row r="36" spans="1:104" s="275" customFormat="1" ht="15" customHeight="1" x14ac:dyDescent="0.15">
      <c r="A36" s="276" t="s">
        <v>358</v>
      </c>
      <c r="B36" s="277" t="s">
        <v>555</v>
      </c>
      <c r="C36" s="272">
        <v>0</v>
      </c>
      <c r="D36" s="273">
        <v>0</v>
      </c>
      <c r="E36" s="273">
        <v>0</v>
      </c>
      <c r="F36" s="273">
        <v>3.6358021628417456E-4</v>
      </c>
      <c r="G36" s="273">
        <v>0</v>
      </c>
      <c r="H36" s="273">
        <v>0</v>
      </c>
      <c r="I36" s="273">
        <v>0</v>
      </c>
      <c r="J36" s="273">
        <v>3.1214181931203233E-4</v>
      </c>
      <c r="K36" s="273">
        <v>1.3844901577513768E-3</v>
      </c>
      <c r="L36" s="273">
        <v>0</v>
      </c>
      <c r="M36" s="273">
        <v>1.5491345649100662E-5</v>
      </c>
      <c r="N36" s="273">
        <v>1.392171158227416E-3</v>
      </c>
      <c r="O36" s="273">
        <v>1.7681503070698011E-2</v>
      </c>
      <c r="P36" s="273">
        <v>0</v>
      </c>
      <c r="Q36" s="273">
        <v>5.4219583015394535E-4</v>
      </c>
      <c r="R36" s="273">
        <v>7.4336090599155943E-4</v>
      </c>
      <c r="S36" s="273">
        <v>4.0180023202137035E-5</v>
      </c>
      <c r="T36" s="273">
        <v>1.562042756767824E-2</v>
      </c>
      <c r="U36" s="273">
        <v>8.329890487566836E-5</v>
      </c>
      <c r="V36" s="273">
        <v>0</v>
      </c>
      <c r="W36" s="273">
        <v>7.1272468100115996E-6</v>
      </c>
      <c r="X36" s="273">
        <v>5.4501630677131754E-5</v>
      </c>
      <c r="Y36" s="273">
        <v>7.4219297017224476E-4</v>
      </c>
      <c r="Z36" s="273">
        <v>2.6630850103049811E-4</v>
      </c>
      <c r="AA36" s="273">
        <v>7.3483214596705744E-6</v>
      </c>
      <c r="AB36" s="273">
        <v>9.910855355643752E-3</v>
      </c>
      <c r="AC36" s="273">
        <v>2.4999299870242619E-3</v>
      </c>
      <c r="AD36" s="273">
        <v>0</v>
      </c>
      <c r="AE36" s="273">
        <v>3.4746971935247437E-3</v>
      </c>
      <c r="AF36" s="273">
        <v>1.0804868893774465E-3</v>
      </c>
      <c r="AG36" s="273">
        <v>0</v>
      </c>
      <c r="AH36" s="273">
        <v>4.468535793373523E-2</v>
      </c>
      <c r="AI36" s="273">
        <v>1.5893886998636058E-5</v>
      </c>
      <c r="AJ36" s="273">
        <v>8.7993449721999496E-4</v>
      </c>
      <c r="AK36" s="273">
        <v>0</v>
      </c>
      <c r="AL36" s="273">
        <v>0</v>
      </c>
      <c r="AM36" s="273">
        <v>0</v>
      </c>
      <c r="AN36" s="273">
        <v>0</v>
      </c>
      <c r="AO36" s="273">
        <v>0</v>
      </c>
      <c r="AP36" s="273">
        <v>0</v>
      </c>
      <c r="AQ36" s="273">
        <v>8.8147212678289999E-5</v>
      </c>
      <c r="AR36" s="273">
        <v>1.4739314961119526E-4</v>
      </c>
      <c r="AS36" s="273">
        <v>9.9459390645878932E-4</v>
      </c>
      <c r="AT36" s="273">
        <v>5.0543442348121261E-5</v>
      </c>
      <c r="AU36" s="273">
        <v>2.7745277540626993E-4</v>
      </c>
      <c r="AV36" s="273">
        <v>4.6126326060130667E-2</v>
      </c>
      <c r="AW36" s="273">
        <v>1.2939240406454123E-3</v>
      </c>
      <c r="AX36" s="273">
        <v>7.5117955177032725E-3</v>
      </c>
      <c r="AY36" s="273">
        <v>2.7791189351682459E-4</v>
      </c>
      <c r="AZ36" s="273">
        <v>2.1948314053654933E-3</v>
      </c>
      <c r="BA36" s="273">
        <v>4.5095055136969213E-4</v>
      </c>
      <c r="BB36" s="273">
        <v>5.8086319666555966E-3</v>
      </c>
      <c r="BC36" s="273">
        <v>5.9894446389899617E-4</v>
      </c>
      <c r="BD36" s="273">
        <v>1.6398590771349723E-4</v>
      </c>
      <c r="BE36" s="273">
        <v>8.9459596294587281E-3</v>
      </c>
      <c r="BF36" s="273">
        <v>7.5520743235348064E-4</v>
      </c>
      <c r="BG36" s="273">
        <v>1.0796270167474389E-2</v>
      </c>
      <c r="BH36" s="273">
        <v>7.1660305219007903E-3</v>
      </c>
      <c r="BI36" s="273">
        <v>2.1214231417650268E-5</v>
      </c>
      <c r="BJ36" s="273">
        <v>3.836306407831586E-3</v>
      </c>
      <c r="BK36" s="273">
        <v>1.9875271519855155E-3</v>
      </c>
      <c r="BL36" s="273">
        <v>5.6706337175567932E-5</v>
      </c>
      <c r="BM36" s="273">
        <v>0</v>
      </c>
      <c r="BN36" s="273">
        <v>0</v>
      </c>
      <c r="BO36" s="273">
        <v>1.4268297555028433E-6</v>
      </c>
      <c r="BP36" s="273">
        <v>9.7403623077599975E-5</v>
      </c>
      <c r="BQ36" s="273">
        <v>2.0792858793895125E-5</v>
      </c>
      <c r="BR36" s="273">
        <v>1.470427956240295E-4</v>
      </c>
      <c r="BS36" s="273">
        <v>3.5146398211408134E-6</v>
      </c>
      <c r="BT36" s="273">
        <v>0</v>
      </c>
      <c r="BU36" s="273">
        <v>0</v>
      </c>
      <c r="BV36" s="273">
        <v>0</v>
      </c>
      <c r="BW36" s="273">
        <v>3.0444160733860842E-6</v>
      </c>
      <c r="BX36" s="273">
        <v>1.9996628194782688E-5</v>
      </c>
      <c r="BY36" s="273">
        <v>0</v>
      </c>
      <c r="BZ36" s="273">
        <v>1.2254067967625628E-4</v>
      </c>
      <c r="CA36" s="273">
        <v>4.5684749125463375E-5</v>
      </c>
      <c r="CB36" s="273">
        <v>1.2546134488915961E-6</v>
      </c>
      <c r="CC36" s="273">
        <v>0</v>
      </c>
      <c r="CD36" s="273">
        <v>1.1757037757903114E-7</v>
      </c>
      <c r="CE36" s="273">
        <v>0</v>
      </c>
      <c r="CF36" s="273">
        <v>0</v>
      </c>
      <c r="CG36" s="273">
        <v>0</v>
      </c>
      <c r="CH36" s="273">
        <v>5.7487002312712591E-6</v>
      </c>
      <c r="CI36" s="273">
        <v>1.0319067347291182E-4</v>
      </c>
      <c r="CJ36" s="273">
        <v>4.4499855943452919E-4</v>
      </c>
      <c r="CK36" s="273">
        <v>2.4884418285481503E-3</v>
      </c>
      <c r="CL36" s="273">
        <v>4.7972054526537337E-4</v>
      </c>
      <c r="CM36" s="273">
        <v>2.3162884906898415E-4</v>
      </c>
      <c r="CN36" s="273">
        <v>2.4268001107700468E-4</v>
      </c>
      <c r="CO36" s="273">
        <v>2.7223121454715137E-4</v>
      </c>
      <c r="CP36" s="273">
        <v>0</v>
      </c>
      <c r="CQ36" s="273">
        <v>3.0426150305840375E-5</v>
      </c>
      <c r="CR36" s="273">
        <v>4.1550302867425217E-3</v>
      </c>
      <c r="CS36" s="273">
        <v>7.70085906968677E-6</v>
      </c>
      <c r="CT36" s="273">
        <v>8.5249641062612664E-4</v>
      </c>
      <c r="CU36" s="273">
        <v>4.4346207825918683E-4</v>
      </c>
      <c r="CV36" s="273">
        <v>8.6521279657540961E-5</v>
      </c>
      <c r="CW36" s="273">
        <v>6.0451025745472773E-4</v>
      </c>
      <c r="CX36" s="273">
        <v>7.3589877532541413E-5</v>
      </c>
      <c r="CY36" s="273">
        <v>0</v>
      </c>
      <c r="CZ36" s="274">
        <v>1.3496391090789712E-3</v>
      </c>
    </row>
    <row r="37" spans="1:104" s="275" customFormat="1" ht="15" customHeight="1" x14ac:dyDescent="0.15">
      <c r="A37" s="276" t="s">
        <v>359</v>
      </c>
      <c r="B37" s="277" t="s">
        <v>556</v>
      </c>
      <c r="C37" s="272">
        <v>0</v>
      </c>
      <c r="D37" s="273">
        <v>0</v>
      </c>
      <c r="E37" s="273">
        <v>0</v>
      </c>
      <c r="F37" s="273">
        <v>8.5051623735776322E-5</v>
      </c>
      <c r="G37" s="273">
        <v>0</v>
      </c>
      <c r="H37" s="273">
        <v>0</v>
      </c>
      <c r="I37" s="273">
        <v>7.9290500080356121E-5</v>
      </c>
      <c r="J37" s="273">
        <v>0</v>
      </c>
      <c r="K37" s="273">
        <v>0</v>
      </c>
      <c r="L37" s="273">
        <v>0</v>
      </c>
      <c r="M37" s="273">
        <v>0</v>
      </c>
      <c r="N37" s="273">
        <v>0</v>
      </c>
      <c r="O37" s="273">
        <v>0</v>
      </c>
      <c r="P37" s="273">
        <v>0</v>
      </c>
      <c r="Q37" s="273">
        <v>0</v>
      </c>
      <c r="R37" s="273">
        <v>0</v>
      </c>
      <c r="S37" s="273">
        <v>4.8355179438069675E-6</v>
      </c>
      <c r="T37" s="273">
        <v>0</v>
      </c>
      <c r="U37" s="273">
        <v>0</v>
      </c>
      <c r="V37" s="273">
        <v>0</v>
      </c>
      <c r="W37" s="273">
        <v>0</v>
      </c>
      <c r="X37" s="273">
        <v>0</v>
      </c>
      <c r="Y37" s="273">
        <v>0</v>
      </c>
      <c r="Z37" s="273">
        <v>0</v>
      </c>
      <c r="AA37" s="273">
        <v>0</v>
      </c>
      <c r="AB37" s="273">
        <v>0</v>
      </c>
      <c r="AC37" s="273">
        <v>1.4235971733427929E-5</v>
      </c>
      <c r="AD37" s="273">
        <v>1.9435627940328967E-4</v>
      </c>
      <c r="AE37" s="273">
        <v>0</v>
      </c>
      <c r="AF37" s="273">
        <v>0</v>
      </c>
      <c r="AG37" s="273">
        <v>0</v>
      </c>
      <c r="AH37" s="273">
        <v>0</v>
      </c>
      <c r="AI37" s="273">
        <v>9.5858245241538395E-2</v>
      </c>
      <c r="AJ37" s="273">
        <v>1.4545913661079646E-3</v>
      </c>
      <c r="AK37" s="273">
        <v>0</v>
      </c>
      <c r="AL37" s="273">
        <v>0</v>
      </c>
      <c r="AM37" s="273">
        <v>0</v>
      </c>
      <c r="AN37" s="273">
        <v>0</v>
      </c>
      <c r="AO37" s="273">
        <v>0</v>
      </c>
      <c r="AP37" s="273">
        <v>0</v>
      </c>
      <c r="AQ37" s="273">
        <v>0</v>
      </c>
      <c r="AR37" s="273">
        <v>5.7641046961114082E-6</v>
      </c>
      <c r="AS37" s="273">
        <v>1.0869202884396238E-4</v>
      </c>
      <c r="AT37" s="273">
        <v>6.4611024500794172E-7</v>
      </c>
      <c r="AU37" s="273">
        <v>0</v>
      </c>
      <c r="AV37" s="273">
        <v>0</v>
      </c>
      <c r="AW37" s="273">
        <v>0</v>
      </c>
      <c r="AX37" s="273">
        <v>0</v>
      </c>
      <c r="AY37" s="273">
        <v>0</v>
      </c>
      <c r="AZ37" s="273">
        <v>0</v>
      </c>
      <c r="BA37" s="273">
        <v>0</v>
      </c>
      <c r="BB37" s="273">
        <v>0</v>
      </c>
      <c r="BC37" s="273">
        <v>0</v>
      </c>
      <c r="BD37" s="273">
        <v>0</v>
      </c>
      <c r="BE37" s="273">
        <v>0</v>
      </c>
      <c r="BF37" s="273">
        <v>0</v>
      </c>
      <c r="BG37" s="273">
        <v>1.1655726642537268E-5</v>
      </c>
      <c r="BH37" s="273">
        <v>1.8664913804885086E-4</v>
      </c>
      <c r="BI37" s="273">
        <v>0</v>
      </c>
      <c r="BJ37" s="273">
        <v>2.7949838876444241E-2</v>
      </c>
      <c r="BK37" s="273">
        <v>3.5780603298522493E-2</v>
      </c>
      <c r="BL37" s="273">
        <v>5.1893643694968884E-2</v>
      </c>
      <c r="BM37" s="273">
        <v>0</v>
      </c>
      <c r="BN37" s="273">
        <v>5.7939195833339454E-6</v>
      </c>
      <c r="BO37" s="273">
        <v>0</v>
      </c>
      <c r="BP37" s="273">
        <v>1.6781720954375887E-4</v>
      </c>
      <c r="BQ37" s="273">
        <v>0</v>
      </c>
      <c r="BR37" s="273">
        <v>0</v>
      </c>
      <c r="BS37" s="273">
        <v>0</v>
      </c>
      <c r="BT37" s="273">
        <v>2.8871946349571853E-7</v>
      </c>
      <c r="BU37" s="273">
        <v>4.2652297648844493E-5</v>
      </c>
      <c r="BV37" s="273">
        <v>1.0781788773349505E-4</v>
      </c>
      <c r="BW37" s="273">
        <v>0</v>
      </c>
      <c r="BX37" s="273">
        <v>0</v>
      </c>
      <c r="BY37" s="273">
        <v>0</v>
      </c>
      <c r="BZ37" s="273">
        <v>0</v>
      </c>
      <c r="CA37" s="273">
        <v>0</v>
      </c>
      <c r="CB37" s="273">
        <v>0</v>
      </c>
      <c r="CC37" s="273">
        <v>0</v>
      </c>
      <c r="CD37" s="273">
        <v>0</v>
      </c>
      <c r="CE37" s="273">
        <v>0</v>
      </c>
      <c r="CF37" s="273">
        <v>0</v>
      </c>
      <c r="CG37" s="273">
        <v>0</v>
      </c>
      <c r="CH37" s="273">
        <v>0</v>
      </c>
      <c r="CI37" s="273">
        <v>2.5669949332849528E-6</v>
      </c>
      <c r="CJ37" s="273">
        <v>0</v>
      </c>
      <c r="CK37" s="273">
        <v>2.6737906423895663E-5</v>
      </c>
      <c r="CL37" s="273">
        <v>0</v>
      </c>
      <c r="CM37" s="273">
        <v>0</v>
      </c>
      <c r="CN37" s="273">
        <v>0</v>
      </c>
      <c r="CO37" s="273">
        <v>0</v>
      </c>
      <c r="CP37" s="273">
        <v>0</v>
      </c>
      <c r="CQ37" s="273">
        <v>0</v>
      </c>
      <c r="CR37" s="273">
        <v>0</v>
      </c>
      <c r="CS37" s="273">
        <v>0</v>
      </c>
      <c r="CT37" s="273">
        <v>0</v>
      </c>
      <c r="CU37" s="273">
        <v>0</v>
      </c>
      <c r="CV37" s="273">
        <v>0</v>
      </c>
      <c r="CW37" s="273">
        <v>0</v>
      </c>
      <c r="CX37" s="273">
        <v>0</v>
      </c>
      <c r="CY37" s="273">
        <v>0</v>
      </c>
      <c r="CZ37" s="274">
        <v>7.2601062108745081E-4</v>
      </c>
    </row>
    <row r="38" spans="1:104" s="275" customFormat="1" ht="15" customHeight="1" x14ac:dyDescent="0.15">
      <c r="A38" s="276" t="s">
        <v>360</v>
      </c>
      <c r="B38" s="277" t="s">
        <v>642</v>
      </c>
      <c r="C38" s="272">
        <v>4.7709134053828721E-3</v>
      </c>
      <c r="D38" s="273">
        <v>1.9208584515484615E-3</v>
      </c>
      <c r="E38" s="273">
        <v>4.1580563722608804E-3</v>
      </c>
      <c r="F38" s="273">
        <v>4.1671581585825778E-5</v>
      </c>
      <c r="G38" s="273">
        <v>5.6751323860659332E-5</v>
      </c>
      <c r="H38" s="273">
        <v>0</v>
      </c>
      <c r="I38" s="273">
        <v>0</v>
      </c>
      <c r="J38" s="273">
        <v>2.4898109892430508E-6</v>
      </c>
      <c r="K38" s="273">
        <v>1.0755220152023408E-6</v>
      </c>
      <c r="L38" s="273">
        <v>0</v>
      </c>
      <c r="M38" s="273">
        <v>1.3911228392892393E-4</v>
      </c>
      <c r="N38" s="273">
        <v>1.3668158143955724E-4</v>
      </c>
      <c r="O38" s="273">
        <v>9.4074086402481233E-4</v>
      </c>
      <c r="P38" s="273">
        <v>1.9874967439437352E-3</v>
      </c>
      <c r="Q38" s="273">
        <v>0</v>
      </c>
      <c r="R38" s="273">
        <v>0</v>
      </c>
      <c r="S38" s="273">
        <v>1.3501183553895569E-4</v>
      </c>
      <c r="T38" s="273">
        <v>2.3676772418339169E-3</v>
      </c>
      <c r="U38" s="273">
        <v>1.7860885080802093E-3</v>
      </c>
      <c r="V38" s="273">
        <v>3.0269764404739797E-5</v>
      </c>
      <c r="W38" s="273">
        <v>1.7381754975436452E-5</v>
      </c>
      <c r="X38" s="273">
        <v>3.8808367020392938E-3</v>
      </c>
      <c r="Y38" s="273">
        <v>8.2964904208427531E-3</v>
      </c>
      <c r="Z38" s="273">
        <v>7.5261098117314687E-4</v>
      </c>
      <c r="AA38" s="273">
        <v>5.2173082363661083E-4</v>
      </c>
      <c r="AB38" s="273">
        <v>1.1454239924237975E-3</v>
      </c>
      <c r="AC38" s="273">
        <v>5.9721068304659133E-4</v>
      </c>
      <c r="AD38" s="273">
        <v>9.9439796606425809E-3</v>
      </c>
      <c r="AE38" s="273">
        <v>1.9134135183406547E-4</v>
      </c>
      <c r="AF38" s="273">
        <v>3.1678332927729679E-4</v>
      </c>
      <c r="AG38" s="273">
        <v>6.0692059415098481E-7</v>
      </c>
      <c r="AH38" s="273">
        <v>6.868225041572442E-3</v>
      </c>
      <c r="AI38" s="273">
        <v>1.2808588919975607E-2</v>
      </c>
      <c r="AJ38" s="273">
        <v>2.0983408537786116E-2</v>
      </c>
      <c r="AK38" s="273">
        <v>0</v>
      </c>
      <c r="AL38" s="273">
        <v>0</v>
      </c>
      <c r="AM38" s="273">
        <v>2.8074186311102247E-4</v>
      </c>
      <c r="AN38" s="273">
        <v>1.3126371072659538E-2</v>
      </c>
      <c r="AO38" s="273">
        <v>1.968916002953553E-3</v>
      </c>
      <c r="AP38" s="273">
        <v>0</v>
      </c>
      <c r="AQ38" s="273">
        <v>1.953091271189652E-3</v>
      </c>
      <c r="AR38" s="273">
        <v>4.3404616094741911E-3</v>
      </c>
      <c r="AS38" s="273">
        <v>2.4378780407862087E-3</v>
      </c>
      <c r="AT38" s="273">
        <v>5.9504404073431405E-3</v>
      </c>
      <c r="AU38" s="273">
        <v>3.5258443547060785E-3</v>
      </c>
      <c r="AV38" s="273">
        <v>2.4460597669320409E-3</v>
      </c>
      <c r="AW38" s="273">
        <v>1.8507188466892473E-2</v>
      </c>
      <c r="AX38" s="273">
        <v>4.2987508496771229E-2</v>
      </c>
      <c r="AY38" s="273">
        <v>6.3772010151412787E-3</v>
      </c>
      <c r="AZ38" s="273">
        <v>1.7006153088850603E-3</v>
      </c>
      <c r="BA38" s="273">
        <v>2.9168329923656504E-3</v>
      </c>
      <c r="BB38" s="273">
        <v>7.2199441300104953E-3</v>
      </c>
      <c r="BC38" s="273">
        <v>5.1387262497924286E-3</v>
      </c>
      <c r="BD38" s="273">
        <v>1.3169360889159058E-3</v>
      </c>
      <c r="BE38" s="273">
        <v>1.6919762344337307E-3</v>
      </c>
      <c r="BF38" s="273">
        <v>1.6711306308452854E-3</v>
      </c>
      <c r="BG38" s="273">
        <v>2.5421753266670756E-3</v>
      </c>
      <c r="BH38" s="273">
        <v>1.2946324304150591E-3</v>
      </c>
      <c r="BI38" s="273">
        <v>7.1188696032383459E-5</v>
      </c>
      <c r="BJ38" s="273">
        <v>1.5204083910076603E-2</v>
      </c>
      <c r="BK38" s="273">
        <v>1.7272385947968306E-2</v>
      </c>
      <c r="BL38" s="273">
        <v>8.292863912662967E-3</v>
      </c>
      <c r="BM38" s="273">
        <v>3.6819753935671937E-5</v>
      </c>
      <c r="BN38" s="273">
        <v>4.8799491701883092E-5</v>
      </c>
      <c r="BO38" s="273">
        <v>4.6519479299334393E-3</v>
      </c>
      <c r="BP38" s="273">
        <v>2.5115072013214874E-4</v>
      </c>
      <c r="BQ38" s="273">
        <v>1.2255743318696563E-4</v>
      </c>
      <c r="BR38" s="273">
        <v>1.4813538857351083E-4</v>
      </c>
      <c r="BS38" s="273">
        <v>3.5742099876008271E-6</v>
      </c>
      <c r="BT38" s="273">
        <v>0</v>
      </c>
      <c r="BU38" s="273">
        <v>0</v>
      </c>
      <c r="BV38" s="273">
        <v>0</v>
      </c>
      <c r="BW38" s="273">
        <v>0</v>
      </c>
      <c r="BX38" s="273">
        <v>2.0814830335079947E-5</v>
      </c>
      <c r="BY38" s="273">
        <v>0</v>
      </c>
      <c r="BZ38" s="273">
        <v>1.3588886085527706E-4</v>
      </c>
      <c r="CA38" s="273">
        <v>2.7771883966847035E-7</v>
      </c>
      <c r="CB38" s="273">
        <v>1.2232481126693062E-5</v>
      </c>
      <c r="CC38" s="273">
        <v>1.0885281110900333E-6</v>
      </c>
      <c r="CD38" s="273">
        <v>8.6218276891289516E-6</v>
      </c>
      <c r="CE38" s="273">
        <v>0</v>
      </c>
      <c r="CF38" s="273">
        <v>0</v>
      </c>
      <c r="CG38" s="273">
        <v>0</v>
      </c>
      <c r="CH38" s="273">
        <v>1.7741842670639822E-5</v>
      </c>
      <c r="CI38" s="273">
        <v>1.2414920950069044E-4</v>
      </c>
      <c r="CJ38" s="273">
        <v>1.0848463024046688E-3</v>
      </c>
      <c r="CK38" s="273">
        <v>7.9900524249988084E-5</v>
      </c>
      <c r="CL38" s="273">
        <v>2.0831044122072024E-4</v>
      </c>
      <c r="CM38" s="273">
        <v>1.0113129544673633E-3</v>
      </c>
      <c r="CN38" s="273">
        <v>7.0250246697375451E-4</v>
      </c>
      <c r="CO38" s="273">
        <v>1.7878880674278549E-4</v>
      </c>
      <c r="CP38" s="273">
        <v>1.0982326493408605E-7</v>
      </c>
      <c r="CQ38" s="273">
        <v>0</v>
      </c>
      <c r="CR38" s="273">
        <v>1.7603770284685622E-4</v>
      </c>
      <c r="CS38" s="273">
        <v>9.7289320464850125E-6</v>
      </c>
      <c r="CT38" s="273">
        <v>1.2345485757054324E-3</v>
      </c>
      <c r="CU38" s="273">
        <v>1.2663985545651379E-3</v>
      </c>
      <c r="CV38" s="273">
        <v>4.2066087967692172E-5</v>
      </c>
      <c r="CW38" s="273">
        <v>7.7187178626290454E-4</v>
      </c>
      <c r="CX38" s="273">
        <v>9.0817694202250234E-4</v>
      </c>
      <c r="CY38" s="273">
        <v>5.1947832646110723E-3</v>
      </c>
      <c r="CZ38" s="274">
        <v>2.8548139083322669E-3</v>
      </c>
    </row>
    <row r="39" spans="1:104" s="275" customFormat="1" ht="15" customHeight="1" x14ac:dyDescent="0.15">
      <c r="A39" s="276" t="s">
        <v>361</v>
      </c>
      <c r="B39" s="277" t="s">
        <v>557</v>
      </c>
      <c r="C39" s="272">
        <v>0</v>
      </c>
      <c r="D39" s="273">
        <v>0</v>
      </c>
      <c r="E39" s="273">
        <v>0</v>
      </c>
      <c r="F39" s="273">
        <v>0</v>
      </c>
      <c r="G39" s="273">
        <v>0</v>
      </c>
      <c r="H39" s="273">
        <v>0</v>
      </c>
      <c r="I39" s="273">
        <v>0</v>
      </c>
      <c r="J39" s="273">
        <v>0</v>
      </c>
      <c r="K39" s="273">
        <v>0</v>
      </c>
      <c r="L39" s="273">
        <v>0</v>
      </c>
      <c r="M39" s="273">
        <v>0</v>
      </c>
      <c r="N39" s="273">
        <v>0</v>
      </c>
      <c r="O39" s="273">
        <v>0</v>
      </c>
      <c r="P39" s="273">
        <v>0</v>
      </c>
      <c r="Q39" s="273">
        <v>0</v>
      </c>
      <c r="R39" s="273">
        <v>0</v>
      </c>
      <c r="S39" s="273">
        <v>0</v>
      </c>
      <c r="T39" s="273">
        <v>0</v>
      </c>
      <c r="U39" s="273">
        <v>0</v>
      </c>
      <c r="V39" s="273">
        <v>0</v>
      </c>
      <c r="W39" s="273">
        <v>0</v>
      </c>
      <c r="X39" s="273">
        <v>0</v>
      </c>
      <c r="Y39" s="273">
        <v>0</v>
      </c>
      <c r="Z39" s="273">
        <v>0</v>
      </c>
      <c r="AA39" s="273">
        <v>0</v>
      </c>
      <c r="AB39" s="273">
        <v>0</v>
      </c>
      <c r="AC39" s="273">
        <v>5.8344146448475121E-6</v>
      </c>
      <c r="AD39" s="273">
        <v>0</v>
      </c>
      <c r="AE39" s="273">
        <v>0</v>
      </c>
      <c r="AF39" s="273">
        <v>0</v>
      </c>
      <c r="AG39" s="273">
        <v>0</v>
      </c>
      <c r="AH39" s="273">
        <v>0</v>
      </c>
      <c r="AI39" s="273">
        <v>0</v>
      </c>
      <c r="AJ39" s="273">
        <v>0</v>
      </c>
      <c r="AK39" s="273">
        <v>0</v>
      </c>
      <c r="AL39" s="273">
        <v>0</v>
      </c>
      <c r="AM39" s="273">
        <v>0.67001367477794505</v>
      </c>
      <c r="AN39" s="273">
        <v>0.10273448670523803</v>
      </c>
      <c r="AO39" s="273">
        <v>0</v>
      </c>
      <c r="AP39" s="273">
        <v>0</v>
      </c>
      <c r="AQ39" s="273">
        <v>5.2801360660004581E-6</v>
      </c>
      <c r="AR39" s="273">
        <v>0</v>
      </c>
      <c r="AS39" s="273">
        <v>1.7949419140204723E-6</v>
      </c>
      <c r="AT39" s="273">
        <v>0</v>
      </c>
      <c r="AU39" s="273">
        <v>0</v>
      </c>
      <c r="AV39" s="273">
        <v>0</v>
      </c>
      <c r="AW39" s="273">
        <v>0</v>
      </c>
      <c r="AX39" s="273">
        <v>0</v>
      </c>
      <c r="AY39" s="273">
        <v>0</v>
      </c>
      <c r="AZ39" s="273">
        <v>0</v>
      </c>
      <c r="BA39" s="273">
        <v>0</v>
      </c>
      <c r="BB39" s="273">
        <v>0</v>
      </c>
      <c r="BC39" s="273">
        <v>0</v>
      </c>
      <c r="BD39" s="273">
        <v>0</v>
      </c>
      <c r="BE39" s="273">
        <v>0</v>
      </c>
      <c r="BF39" s="273">
        <v>2.3735277241224444E-4</v>
      </c>
      <c r="BG39" s="273">
        <v>0</v>
      </c>
      <c r="BH39" s="273">
        <v>0</v>
      </c>
      <c r="BI39" s="273">
        <v>0</v>
      </c>
      <c r="BJ39" s="273">
        <v>0</v>
      </c>
      <c r="BK39" s="273">
        <v>0</v>
      </c>
      <c r="BL39" s="273">
        <v>0</v>
      </c>
      <c r="BM39" s="273">
        <v>0</v>
      </c>
      <c r="BN39" s="273">
        <v>0</v>
      </c>
      <c r="BO39" s="273">
        <v>0</v>
      </c>
      <c r="BP39" s="273">
        <v>0</v>
      </c>
      <c r="BQ39" s="273">
        <v>0</v>
      </c>
      <c r="BR39" s="273">
        <v>0</v>
      </c>
      <c r="BS39" s="273">
        <v>0</v>
      </c>
      <c r="BT39" s="273">
        <v>0</v>
      </c>
      <c r="BU39" s="273">
        <v>0</v>
      </c>
      <c r="BV39" s="273">
        <v>0</v>
      </c>
      <c r="BW39" s="273">
        <v>0</v>
      </c>
      <c r="BX39" s="273">
        <v>0</v>
      </c>
      <c r="BY39" s="273">
        <v>0</v>
      </c>
      <c r="BZ39" s="273">
        <v>0</v>
      </c>
      <c r="CA39" s="273">
        <v>0</v>
      </c>
      <c r="CB39" s="273">
        <v>0</v>
      </c>
      <c r="CC39" s="273">
        <v>0</v>
      </c>
      <c r="CD39" s="273">
        <v>0</v>
      </c>
      <c r="CE39" s="273">
        <v>0</v>
      </c>
      <c r="CF39" s="273">
        <v>0</v>
      </c>
      <c r="CG39" s="273">
        <v>0</v>
      </c>
      <c r="CH39" s="273">
        <v>0</v>
      </c>
      <c r="CI39" s="273">
        <v>0</v>
      </c>
      <c r="CJ39" s="273">
        <v>0</v>
      </c>
      <c r="CK39" s="273">
        <v>0</v>
      </c>
      <c r="CL39" s="273">
        <v>0</v>
      </c>
      <c r="CM39" s="273">
        <v>0</v>
      </c>
      <c r="CN39" s="273">
        <v>0</v>
      </c>
      <c r="CO39" s="273">
        <v>0</v>
      </c>
      <c r="CP39" s="273">
        <v>0</v>
      </c>
      <c r="CQ39" s="273">
        <v>0</v>
      </c>
      <c r="CR39" s="273">
        <v>0</v>
      </c>
      <c r="CS39" s="273">
        <v>0</v>
      </c>
      <c r="CT39" s="273">
        <v>0</v>
      </c>
      <c r="CU39" s="273">
        <v>0</v>
      </c>
      <c r="CV39" s="273">
        <v>0</v>
      </c>
      <c r="CW39" s="273">
        <v>0</v>
      </c>
      <c r="CX39" s="273">
        <v>1.9834047596931816E-6</v>
      </c>
      <c r="CY39" s="273">
        <v>0</v>
      </c>
      <c r="CZ39" s="274">
        <v>0</v>
      </c>
    </row>
    <row r="40" spans="1:104" s="275" customFormat="1" ht="15" customHeight="1" x14ac:dyDescent="0.15">
      <c r="A40" s="276" t="s">
        <v>362</v>
      </c>
      <c r="B40" s="277" t="s">
        <v>643</v>
      </c>
      <c r="C40" s="272">
        <v>0</v>
      </c>
      <c r="D40" s="273">
        <v>0</v>
      </c>
      <c r="E40" s="273">
        <v>0</v>
      </c>
      <c r="F40" s="273">
        <v>0</v>
      </c>
      <c r="G40" s="273">
        <v>0</v>
      </c>
      <c r="H40" s="273">
        <v>0</v>
      </c>
      <c r="I40" s="273">
        <v>-1.4788134957389512E-6</v>
      </c>
      <c r="J40" s="273">
        <v>0</v>
      </c>
      <c r="K40" s="273">
        <v>0</v>
      </c>
      <c r="L40" s="273">
        <v>0</v>
      </c>
      <c r="M40" s="273">
        <v>0</v>
      </c>
      <c r="N40" s="273">
        <v>0</v>
      </c>
      <c r="O40" s="273">
        <v>0</v>
      </c>
      <c r="P40" s="273">
        <v>0</v>
      </c>
      <c r="Q40" s="273">
        <v>0</v>
      </c>
      <c r="R40" s="273">
        <v>0</v>
      </c>
      <c r="S40" s="273">
        <v>0</v>
      </c>
      <c r="T40" s="273">
        <v>-9.9875654809761843E-7</v>
      </c>
      <c r="U40" s="273">
        <v>0</v>
      </c>
      <c r="V40" s="273">
        <v>0</v>
      </c>
      <c r="W40" s="273">
        <v>0</v>
      </c>
      <c r="X40" s="273">
        <v>-2.4773468489605346E-6</v>
      </c>
      <c r="Y40" s="273">
        <v>7.6686605184014505E-6</v>
      </c>
      <c r="Z40" s="273">
        <v>0</v>
      </c>
      <c r="AA40" s="273">
        <v>0</v>
      </c>
      <c r="AB40" s="273">
        <v>0</v>
      </c>
      <c r="AC40" s="273">
        <v>0</v>
      </c>
      <c r="AD40" s="273">
        <v>0</v>
      </c>
      <c r="AE40" s="273">
        <v>-1.8282961742293122E-7</v>
      </c>
      <c r="AF40" s="273">
        <v>0</v>
      </c>
      <c r="AG40" s="273">
        <v>0</v>
      </c>
      <c r="AH40" s="273">
        <v>0</v>
      </c>
      <c r="AI40" s="273">
        <v>-1.9219338295884494E-6</v>
      </c>
      <c r="AJ40" s="273">
        <v>-1.8844298045186743E-7</v>
      </c>
      <c r="AK40" s="273">
        <v>0</v>
      </c>
      <c r="AL40" s="273">
        <v>0</v>
      </c>
      <c r="AM40" s="273">
        <v>-5.2623546574280559E-3</v>
      </c>
      <c r="AN40" s="273">
        <v>7.4033814916613146E-3</v>
      </c>
      <c r="AO40" s="273">
        <v>0</v>
      </c>
      <c r="AP40" s="273">
        <v>0</v>
      </c>
      <c r="AQ40" s="273">
        <v>0</v>
      </c>
      <c r="AR40" s="273">
        <v>-4.0591551456434943E-4</v>
      </c>
      <c r="AS40" s="273">
        <v>-1.9625804386626867E-3</v>
      </c>
      <c r="AT40" s="273">
        <v>-4.347049307511766E-4</v>
      </c>
      <c r="AU40" s="273">
        <v>-5.997589701654916E-4</v>
      </c>
      <c r="AV40" s="273">
        <v>-1.7167672906998264E-4</v>
      </c>
      <c r="AW40" s="273">
        <v>0</v>
      </c>
      <c r="AX40" s="273">
        <v>-4.0672044623043246E-6</v>
      </c>
      <c r="AY40" s="273">
        <v>-5.9577807772806383E-4</v>
      </c>
      <c r="AZ40" s="273">
        <v>-4.3435884814176719E-4</v>
      </c>
      <c r="BA40" s="273">
        <v>-3.7423282271343747E-6</v>
      </c>
      <c r="BB40" s="273">
        <v>-1.1543386261239263E-4</v>
      </c>
      <c r="BC40" s="273">
        <v>-9.9246893748607232E-5</v>
      </c>
      <c r="BD40" s="273">
        <v>-6.2605457378305597E-6</v>
      </c>
      <c r="BE40" s="273">
        <v>-1.2800881068620186E-4</v>
      </c>
      <c r="BF40" s="273">
        <v>-3.2185584278838588E-3</v>
      </c>
      <c r="BG40" s="273">
        <v>-6.698975522974051E-4</v>
      </c>
      <c r="BH40" s="273">
        <v>-2.3715741759753074E-4</v>
      </c>
      <c r="BI40" s="273">
        <v>0</v>
      </c>
      <c r="BJ40" s="273">
        <v>0</v>
      </c>
      <c r="BK40" s="273">
        <v>-4.0817432781858621E-4</v>
      </c>
      <c r="BL40" s="273">
        <v>-7.9497096981385868E-5</v>
      </c>
      <c r="BM40" s="273">
        <v>0</v>
      </c>
      <c r="BN40" s="273">
        <v>0</v>
      </c>
      <c r="BO40" s="273">
        <v>0</v>
      </c>
      <c r="BP40" s="273">
        <v>0</v>
      </c>
      <c r="BQ40" s="273">
        <v>0</v>
      </c>
      <c r="BR40" s="273">
        <v>0</v>
      </c>
      <c r="BS40" s="273">
        <v>0</v>
      </c>
      <c r="BT40" s="273">
        <v>0</v>
      </c>
      <c r="BU40" s="273">
        <v>0</v>
      </c>
      <c r="BV40" s="273">
        <v>0</v>
      </c>
      <c r="BW40" s="273">
        <v>0</v>
      </c>
      <c r="BX40" s="273">
        <v>0</v>
      </c>
      <c r="BY40" s="273">
        <v>0</v>
      </c>
      <c r="BZ40" s="273">
        <v>0</v>
      </c>
      <c r="CA40" s="273">
        <v>0</v>
      </c>
      <c r="CB40" s="273">
        <v>0</v>
      </c>
      <c r="CC40" s="273">
        <v>0</v>
      </c>
      <c r="CD40" s="273">
        <v>0</v>
      </c>
      <c r="CE40" s="273">
        <v>0</v>
      </c>
      <c r="CF40" s="273">
        <v>0</v>
      </c>
      <c r="CG40" s="273">
        <v>0</v>
      </c>
      <c r="CH40" s="273">
        <v>0</v>
      </c>
      <c r="CI40" s="273">
        <v>0</v>
      </c>
      <c r="CJ40" s="273">
        <v>0</v>
      </c>
      <c r="CK40" s="273">
        <v>0</v>
      </c>
      <c r="CL40" s="273">
        <v>0</v>
      </c>
      <c r="CM40" s="273">
        <v>0</v>
      </c>
      <c r="CN40" s="273">
        <v>0</v>
      </c>
      <c r="CO40" s="273">
        <v>0</v>
      </c>
      <c r="CP40" s="273">
        <v>0</v>
      </c>
      <c r="CQ40" s="273">
        <v>0</v>
      </c>
      <c r="CR40" s="273">
        <v>0</v>
      </c>
      <c r="CS40" s="273">
        <v>0</v>
      </c>
      <c r="CT40" s="273">
        <v>0</v>
      </c>
      <c r="CU40" s="273">
        <v>0</v>
      </c>
      <c r="CV40" s="273">
        <v>0</v>
      </c>
      <c r="CW40" s="273">
        <v>0</v>
      </c>
      <c r="CX40" s="273">
        <v>0</v>
      </c>
      <c r="CY40" s="273">
        <v>0</v>
      </c>
      <c r="CZ40" s="274">
        <v>0</v>
      </c>
    </row>
    <row r="41" spans="1:104" s="275" customFormat="1" ht="15" customHeight="1" x14ac:dyDescent="0.15">
      <c r="A41" s="276" t="s">
        <v>363</v>
      </c>
      <c r="B41" s="277" t="s">
        <v>559</v>
      </c>
      <c r="C41" s="272">
        <v>2.6584597408800484E-5</v>
      </c>
      <c r="D41" s="273">
        <v>1.3228619734912371E-5</v>
      </c>
      <c r="E41" s="273">
        <v>1.7706348504086136E-6</v>
      </c>
      <c r="F41" s="273">
        <v>1.2107785737058115E-5</v>
      </c>
      <c r="G41" s="273">
        <v>6.8854204755674494E-5</v>
      </c>
      <c r="H41" s="273">
        <v>0</v>
      </c>
      <c r="I41" s="273">
        <v>8.3235452552812676E-4</v>
      </c>
      <c r="J41" s="273">
        <v>0</v>
      </c>
      <c r="K41" s="273">
        <v>0</v>
      </c>
      <c r="L41" s="273">
        <v>0</v>
      </c>
      <c r="M41" s="273">
        <v>0</v>
      </c>
      <c r="N41" s="273">
        <v>0</v>
      </c>
      <c r="O41" s="273">
        <v>0</v>
      </c>
      <c r="P41" s="273">
        <v>0</v>
      </c>
      <c r="Q41" s="273">
        <v>1.6973524826927969E-4</v>
      </c>
      <c r="R41" s="273">
        <v>2.2476370695199077E-4</v>
      </c>
      <c r="S41" s="273">
        <v>3.8750240558320728E-4</v>
      </c>
      <c r="T41" s="273">
        <v>2.5800128839594705E-2</v>
      </c>
      <c r="U41" s="273">
        <v>0</v>
      </c>
      <c r="V41" s="273">
        <v>0</v>
      </c>
      <c r="W41" s="273">
        <v>0</v>
      </c>
      <c r="X41" s="273">
        <v>0</v>
      </c>
      <c r="Y41" s="273">
        <v>0</v>
      </c>
      <c r="Z41" s="273">
        <v>0</v>
      </c>
      <c r="AA41" s="273">
        <v>0</v>
      </c>
      <c r="AB41" s="273">
        <v>0</v>
      </c>
      <c r="AC41" s="273">
        <v>0</v>
      </c>
      <c r="AD41" s="273">
        <v>0</v>
      </c>
      <c r="AE41" s="273">
        <v>1.4497169797522292E-3</v>
      </c>
      <c r="AF41" s="273">
        <v>5.9722732091223698E-3</v>
      </c>
      <c r="AG41" s="273">
        <v>0</v>
      </c>
      <c r="AH41" s="273">
        <v>0</v>
      </c>
      <c r="AI41" s="273">
        <v>7.6791119047236707E-3</v>
      </c>
      <c r="AJ41" s="273">
        <v>4.3279699320380388E-3</v>
      </c>
      <c r="AK41" s="273">
        <v>0</v>
      </c>
      <c r="AL41" s="273">
        <v>0</v>
      </c>
      <c r="AM41" s="273">
        <v>4.549427833217571E-2</v>
      </c>
      <c r="AN41" s="273">
        <v>0.15086667240788793</v>
      </c>
      <c r="AO41" s="273">
        <v>1.4911142494605464E-4</v>
      </c>
      <c r="AP41" s="273">
        <v>0</v>
      </c>
      <c r="AQ41" s="273">
        <v>2.046829216173119E-4</v>
      </c>
      <c r="AR41" s="273">
        <v>0.19029245342535325</v>
      </c>
      <c r="AS41" s="273">
        <v>9.8209115559717938E-2</v>
      </c>
      <c r="AT41" s="273">
        <v>5.6512042369168791E-2</v>
      </c>
      <c r="AU41" s="273">
        <v>4.4018485501923402E-2</v>
      </c>
      <c r="AV41" s="273">
        <v>9.2093103890933722E-3</v>
      </c>
      <c r="AW41" s="273">
        <v>1.1647326468925121E-5</v>
      </c>
      <c r="AX41" s="273">
        <v>5.591025410344069E-3</v>
      </c>
      <c r="AY41" s="273">
        <v>3.322343289204898E-2</v>
      </c>
      <c r="AZ41" s="273">
        <v>3.0166674870785132E-2</v>
      </c>
      <c r="BA41" s="273">
        <v>4.5774911431565295E-3</v>
      </c>
      <c r="BB41" s="273">
        <v>1.7504746107658949E-2</v>
      </c>
      <c r="BC41" s="273">
        <v>6.0488336016340672E-3</v>
      </c>
      <c r="BD41" s="273">
        <v>2.1559501943293593E-3</v>
      </c>
      <c r="BE41" s="273">
        <v>3.1022189434525158E-2</v>
      </c>
      <c r="BF41" s="273">
        <v>0.14931375934543903</v>
      </c>
      <c r="BG41" s="273">
        <v>4.8214833445800874E-2</v>
      </c>
      <c r="BH41" s="273">
        <v>7.924117707693518E-3</v>
      </c>
      <c r="BI41" s="273">
        <v>0</v>
      </c>
      <c r="BJ41" s="273">
        <v>1.6456680085236305E-2</v>
      </c>
      <c r="BK41" s="273">
        <v>1.4113664190775286E-2</v>
      </c>
      <c r="BL41" s="273">
        <v>2.4478442978580039E-2</v>
      </c>
      <c r="BM41" s="273">
        <v>0</v>
      </c>
      <c r="BN41" s="273">
        <v>0</v>
      </c>
      <c r="BO41" s="273">
        <v>1.5804883445569958E-6</v>
      </c>
      <c r="BP41" s="273">
        <v>0</v>
      </c>
      <c r="BQ41" s="273">
        <v>0</v>
      </c>
      <c r="BR41" s="273">
        <v>0</v>
      </c>
      <c r="BS41" s="273">
        <v>0</v>
      </c>
      <c r="BT41" s="273">
        <v>0</v>
      </c>
      <c r="BU41" s="273">
        <v>0</v>
      </c>
      <c r="BV41" s="273">
        <v>0</v>
      </c>
      <c r="BW41" s="273">
        <v>0</v>
      </c>
      <c r="BX41" s="273">
        <v>0</v>
      </c>
      <c r="BY41" s="273">
        <v>0</v>
      </c>
      <c r="BZ41" s="273">
        <v>0</v>
      </c>
      <c r="CA41" s="273">
        <v>0</v>
      </c>
      <c r="CB41" s="273">
        <v>0</v>
      </c>
      <c r="CC41" s="273">
        <v>0</v>
      </c>
      <c r="CD41" s="273">
        <v>6.8621910380294512E-5</v>
      </c>
      <c r="CE41" s="273">
        <v>0</v>
      </c>
      <c r="CF41" s="273">
        <v>0</v>
      </c>
      <c r="CG41" s="273">
        <v>0</v>
      </c>
      <c r="CH41" s="273">
        <v>0</v>
      </c>
      <c r="CI41" s="273">
        <v>1.6051602224103697E-6</v>
      </c>
      <c r="CJ41" s="273">
        <v>0</v>
      </c>
      <c r="CK41" s="273">
        <v>0</v>
      </c>
      <c r="CL41" s="273">
        <v>0</v>
      </c>
      <c r="CM41" s="273">
        <v>0</v>
      </c>
      <c r="CN41" s="273">
        <v>0</v>
      </c>
      <c r="CO41" s="273">
        <v>0</v>
      </c>
      <c r="CP41" s="273">
        <v>0</v>
      </c>
      <c r="CQ41" s="273">
        <v>0</v>
      </c>
      <c r="CR41" s="273">
        <v>2.7719369627378105E-4</v>
      </c>
      <c r="CS41" s="273">
        <v>0</v>
      </c>
      <c r="CT41" s="273">
        <v>0</v>
      </c>
      <c r="CU41" s="273">
        <v>0</v>
      </c>
      <c r="CV41" s="273">
        <v>0</v>
      </c>
      <c r="CW41" s="273">
        <v>0</v>
      </c>
      <c r="CX41" s="273">
        <v>6.359870776175053E-5</v>
      </c>
      <c r="CY41" s="273">
        <v>0</v>
      </c>
      <c r="CZ41" s="274">
        <v>3.5912911455820047E-3</v>
      </c>
    </row>
    <row r="42" spans="1:104" s="275" customFormat="1" ht="15" customHeight="1" x14ac:dyDescent="0.15">
      <c r="A42" s="276" t="s">
        <v>364</v>
      </c>
      <c r="B42" s="277" t="s">
        <v>644</v>
      </c>
      <c r="C42" s="272">
        <v>0</v>
      </c>
      <c r="D42" s="273">
        <v>0</v>
      </c>
      <c r="E42" s="273">
        <v>0</v>
      </c>
      <c r="F42" s="273">
        <v>0</v>
      </c>
      <c r="G42" s="273">
        <v>1.036881266593946E-4</v>
      </c>
      <c r="H42" s="273">
        <v>0</v>
      </c>
      <c r="I42" s="273">
        <v>3.9988856705364459E-4</v>
      </c>
      <c r="J42" s="273">
        <v>0</v>
      </c>
      <c r="K42" s="273">
        <v>0</v>
      </c>
      <c r="L42" s="273">
        <v>0</v>
      </c>
      <c r="M42" s="273">
        <v>0</v>
      </c>
      <c r="N42" s="273">
        <v>0</v>
      </c>
      <c r="O42" s="273">
        <v>0</v>
      </c>
      <c r="P42" s="273">
        <v>0</v>
      </c>
      <c r="Q42" s="273">
        <v>0</v>
      </c>
      <c r="R42" s="273">
        <v>0</v>
      </c>
      <c r="S42" s="273">
        <v>3.0804684454971729E-5</v>
      </c>
      <c r="T42" s="273">
        <v>4.440534035126268E-2</v>
      </c>
      <c r="U42" s="273">
        <v>0</v>
      </c>
      <c r="V42" s="273">
        <v>0</v>
      </c>
      <c r="W42" s="273">
        <v>0</v>
      </c>
      <c r="X42" s="273">
        <v>0</v>
      </c>
      <c r="Y42" s="273">
        <v>0</v>
      </c>
      <c r="Z42" s="273">
        <v>0</v>
      </c>
      <c r="AA42" s="273">
        <v>0</v>
      </c>
      <c r="AB42" s="273">
        <v>0</v>
      </c>
      <c r="AC42" s="273">
        <v>2.2637528822008346E-5</v>
      </c>
      <c r="AD42" s="273">
        <v>0</v>
      </c>
      <c r="AE42" s="273">
        <v>6.0780690592156693E-5</v>
      </c>
      <c r="AF42" s="273">
        <v>0</v>
      </c>
      <c r="AG42" s="273">
        <v>1.0924570694717727E-6</v>
      </c>
      <c r="AH42" s="273">
        <v>9.6464494142305081E-5</v>
      </c>
      <c r="AI42" s="273">
        <v>2.5974935706887894E-3</v>
      </c>
      <c r="AJ42" s="273">
        <v>4.6400315076663319E-3</v>
      </c>
      <c r="AK42" s="273">
        <v>0</v>
      </c>
      <c r="AL42" s="273">
        <v>0</v>
      </c>
      <c r="AM42" s="273">
        <v>0</v>
      </c>
      <c r="AN42" s="273">
        <v>8.3586703068638923E-3</v>
      </c>
      <c r="AO42" s="273">
        <v>0</v>
      </c>
      <c r="AP42" s="273">
        <v>0</v>
      </c>
      <c r="AQ42" s="273">
        <v>6.247953947274425E-4</v>
      </c>
      <c r="AR42" s="273">
        <v>0.12085464425715894</v>
      </c>
      <c r="AS42" s="273">
        <v>8.4345557390552661E-2</v>
      </c>
      <c r="AT42" s="273">
        <v>5.6983389582451256E-2</v>
      </c>
      <c r="AU42" s="273">
        <v>3.2611693471950406E-2</v>
      </c>
      <c r="AV42" s="273">
        <v>6.5994273033432261E-3</v>
      </c>
      <c r="AW42" s="273">
        <v>2.3959677707204998E-4</v>
      </c>
      <c r="AX42" s="273">
        <v>5.3094136728043346E-3</v>
      </c>
      <c r="AY42" s="273">
        <v>1.430069867249659E-2</v>
      </c>
      <c r="AZ42" s="273">
        <v>2.5618705390105832E-2</v>
      </c>
      <c r="BA42" s="273">
        <v>2.8731724963824159E-3</v>
      </c>
      <c r="BB42" s="273">
        <v>1.1272205479379072E-2</v>
      </c>
      <c r="BC42" s="273">
        <v>3.8834272744402466E-3</v>
      </c>
      <c r="BD42" s="273">
        <v>1.9607625344708677E-3</v>
      </c>
      <c r="BE42" s="273">
        <v>9.8483964541568984E-3</v>
      </c>
      <c r="BF42" s="273">
        <v>5.944139847522386E-2</v>
      </c>
      <c r="BG42" s="273">
        <v>4.5835224832832339E-2</v>
      </c>
      <c r="BH42" s="273">
        <v>1.2257728092970254E-3</v>
      </c>
      <c r="BI42" s="273">
        <v>0</v>
      </c>
      <c r="BJ42" s="273">
        <v>5.8883010461802815E-4</v>
      </c>
      <c r="BK42" s="273">
        <v>9.4476848085846689E-4</v>
      </c>
      <c r="BL42" s="273">
        <v>4.608651833554623E-3</v>
      </c>
      <c r="BM42" s="273">
        <v>0</v>
      </c>
      <c r="BN42" s="273">
        <v>0</v>
      </c>
      <c r="BO42" s="273">
        <v>2.4475618113625698E-5</v>
      </c>
      <c r="BP42" s="273">
        <v>0</v>
      </c>
      <c r="BQ42" s="273">
        <v>0</v>
      </c>
      <c r="BR42" s="273">
        <v>0</v>
      </c>
      <c r="BS42" s="273">
        <v>0</v>
      </c>
      <c r="BT42" s="273">
        <v>0</v>
      </c>
      <c r="BU42" s="273">
        <v>0</v>
      </c>
      <c r="BV42" s="273">
        <v>0</v>
      </c>
      <c r="BW42" s="273">
        <v>0</v>
      </c>
      <c r="BX42" s="273">
        <v>0</v>
      </c>
      <c r="BY42" s="273">
        <v>0</v>
      </c>
      <c r="BZ42" s="273">
        <v>5.9082113415337849E-6</v>
      </c>
      <c r="CA42" s="273">
        <v>0</v>
      </c>
      <c r="CB42" s="273">
        <v>0</v>
      </c>
      <c r="CC42" s="273">
        <v>0</v>
      </c>
      <c r="CD42" s="273">
        <v>0</v>
      </c>
      <c r="CE42" s="273">
        <v>0</v>
      </c>
      <c r="CF42" s="273">
        <v>0</v>
      </c>
      <c r="CG42" s="273">
        <v>0</v>
      </c>
      <c r="CH42" s="273">
        <v>0</v>
      </c>
      <c r="CI42" s="273">
        <v>1.7921661186558215E-5</v>
      </c>
      <c r="CJ42" s="273">
        <v>0</v>
      </c>
      <c r="CK42" s="273">
        <v>0</v>
      </c>
      <c r="CL42" s="273">
        <v>4.8676150777698964E-7</v>
      </c>
      <c r="CM42" s="273">
        <v>7.0681729486925943E-6</v>
      </c>
      <c r="CN42" s="273">
        <v>8.2687499756227893E-6</v>
      </c>
      <c r="CO42" s="273">
        <v>4.6196246554967407E-6</v>
      </c>
      <c r="CP42" s="273">
        <v>0</v>
      </c>
      <c r="CQ42" s="273">
        <v>0</v>
      </c>
      <c r="CR42" s="273">
        <v>4.0570497282112992E-4</v>
      </c>
      <c r="CS42" s="273">
        <v>0</v>
      </c>
      <c r="CT42" s="273">
        <v>2.3963294903308544E-5</v>
      </c>
      <c r="CU42" s="273">
        <v>2.4772142630245436E-5</v>
      </c>
      <c r="CV42" s="273">
        <v>0</v>
      </c>
      <c r="CW42" s="273">
        <v>1.9286409666752058E-6</v>
      </c>
      <c r="CX42" s="273">
        <v>1.367993189395858E-5</v>
      </c>
      <c r="CY42" s="273">
        <v>2.4198598576986711E-5</v>
      </c>
      <c r="CZ42" s="274">
        <v>1.5607897851325665E-3</v>
      </c>
    </row>
    <row r="43" spans="1:104" s="275" customFormat="1" ht="15" customHeight="1" x14ac:dyDescent="0.15">
      <c r="A43" s="276" t="s">
        <v>365</v>
      </c>
      <c r="B43" s="277" t="s">
        <v>560</v>
      </c>
      <c r="C43" s="272">
        <v>0</v>
      </c>
      <c r="D43" s="273">
        <v>0</v>
      </c>
      <c r="E43" s="273">
        <v>0</v>
      </c>
      <c r="F43" s="273">
        <v>0</v>
      </c>
      <c r="G43" s="273">
        <v>0</v>
      </c>
      <c r="H43" s="273">
        <v>0</v>
      </c>
      <c r="I43" s="273">
        <v>0</v>
      </c>
      <c r="J43" s="273">
        <v>0</v>
      </c>
      <c r="K43" s="273">
        <v>0</v>
      </c>
      <c r="L43" s="273">
        <v>0</v>
      </c>
      <c r="M43" s="273">
        <v>0</v>
      </c>
      <c r="N43" s="273">
        <v>0</v>
      </c>
      <c r="O43" s="273">
        <v>0</v>
      </c>
      <c r="P43" s="273">
        <v>0</v>
      </c>
      <c r="Q43" s="273">
        <v>8.3104795146679968E-6</v>
      </c>
      <c r="R43" s="273">
        <v>0</v>
      </c>
      <c r="S43" s="273">
        <v>1.8246252960624135E-5</v>
      </c>
      <c r="T43" s="273">
        <v>7.5206368071750675E-4</v>
      </c>
      <c r="U43" s="273">
        <v>1.1642207492829899E-4</v>
      </c>
      <c r="V43" s="273">
        <v>0</v>
      </c>
      <c r="W43" s="273">
        <v>2.610899596728739E-5</v>
      </c>
      <c r="X43" s="273">
        <v>0</v>
      </c>
      <c r="Y43" s="273">
        <v>1.3975633664752836E-2</v>
      </c>
      <c r="Z43" s="273">
        <v>0</v>
      </c>
      <c r="AA43" s="273">
        <v>0</v>
      </c>
      <c r="AB43" s="273">
        <v>0</v>
      </c>
      <c r="AC43" s="273">
        <v>9.4652875666290156E-3</v>
      </c>
      <c r="AD43" s="273">
        <v>0</v>
      </c>
      <c r="AE43" s="273">
        <v>5.8962551618895321E-4</v>
      </c>
      <c r="AF43" s="273">
        <v>0</v>
      </c>
      <c r="AG43" s="273">
        <v>0</v>
      </c>
      <c r="AH43" s="273">
        <v>5.8265962702742664E-4</v>
      </c>
      <c r="AI43" s="273">
        <v>0</v>
      </c>
      <c r="AJ43" s="273">
        <v>6.6459128130862341E-3</v>
      </c>
      <c r="AK43" s="273">
        <v>0</v>
      </c>
      <c r="AL43" s="273">
        <v>0</v>
      </c>
      <c r="AM43" s="273">
        <v>2.3003171364842563E-3</v>
      </c>
      <c r="AN43" s="273">
        <v>2.3832094259458058E-3</v>
      </c>
      <c r="AO43" s="273">
        <v>5.6977769493809727E-2</v>
      </c>
      <c r="AP43" s="273">
        <v>0</v>
      </c>
      <c r="AQ43" s="273">
        <v>0.53419447175965817</v>
      </c>
      <c r="AR43" s="273">
        <v>2.1616300343440791E-3</v>
      </c>
      <c r="AS43" s="273">
        <v>2.6560886767673125E-2</v>
      </c>
      <c r="AT43" s="273">
        <v>1.3289802471371688E-3</v>
      </c>
      <c r="AU43" s="273">
        <v>2.227501563048902E-3</v>
      </c>
      <c r="AV43" s="273">
        <v>2.3075704867189385E-2</v>
      </c>
      <c r="AW43" s="273">
        <v>3.9936728716859132E-2</v>
      </c>
      <c r="AX43" s="273">
        <v>2.0783464783382315E-2</v>
      </c>
      <c r="AY43" s="273">
        <v>2.3687761068208333E-2</v>
      </c>
      <c r="AZ43" s="273">
        <v>1.0583312823037165E-3</v>
      </c>
      <c r="BA43" s="273">
        <v>1.4092984382016865E-3</v>
      </c>
      <c r="BB43" s="273">
        <v>3.734569600403486E-2</v>
      </c>
      <c r="BC43" s="273">
        <v>1.7855406697164903E-3</v>
      </c>
      <c r="BD43" s="273">
        <v>3.5846673176287881E-5</v>
      </c>
      <c r="BE43" s="273">
        <v>1.034528403535536E-3</v>
      </c>
      <c r="BF43" s="273">
        <v>3.2045235417263695E-4</v>
      </c>
      <c r="BG43" s="273">
        <v>3.5580639224587448E-5</v>
      </c>
      <c r="BH43" s="273">
        <v>1.0847747379135898E-2</v>
      </c>
      <c r="BI43" s="273">
        <v>0</v>
      </c>
      <c r="BJ43" s="273">
        <v>6.1825014677826471E-5</v>
      </c>
      <c r="BK43" s="273">
        <v>0</v>
      </c>
      <c r="BL43" s="273">
        <v>0</v>
      </c>
      <c r="BM43" s="273">
        <v>6.3850516595804552E-5</v>
      </c>
      <c r="BN43" s="273">
        <v>0</v>
      </c>
      <c r="BO43" s="273">
        <v>1.8021957373351297E-5</v>
      </c>
      <c r="BP43" s="273">
        <v>0</v>
      </c>
      <c r="BQ43" s="273">
        <v>0</v>
      </c>
      <c r="BR43" s="273">
        <v>0</v>
      </c>
      <c r="BS43" s="273">
        <v>0</v>
      </c>
      <c r="BT43" s="273">
        <v>0</v>
      </c>
      <c r="BU43" s="273">
        <v>0</v>
      </c>
      <c r="BV43" s="273">
        <v>0</v>
      </c>
      <c r="BW43" s="273">
        <v>0</v>
      </c>
      <c r="BX43" s="273">
        <v>0</v>
      </c>
      <c r="BY43" s="273">
        <v>0</v>
      </c>
      <c r="BZ43" s="273">
        <v>0</v>
      </c>
      <c r="CA43" s="273">
        <v>0</v>
      </c>
      <c r="CB43" s="273">
        <v>0</v>
      </c>
      <c r="CC43" s="273">
        <v>0</v>
      </c>
      <c r="CD43" s="273">
        <v>0</v>
      </c>
      <c r="CE43" s="273">
        <v>0</v>
      </c>
      <c r="CF43" s="273">
        <v>0</v>
      </c>
      <c r="CG43" s="273">
        <v>0</v>
      </c>
      <c r="CH43" s="273">
        <v>1.0932063938969739E-4</v>
      </c>
      <c r="CI43" s="273">
        <v>2.1507254846441496E-6</v>
      </c>
      <c r="CJ43" s="273">
        <v>0</v>
      </c>
      <c r="CK43" s="273">
        <v>7.9757349382925723E-5</v>
      </c>
      <c r="CL43" s="273">
        <v>0</v>
      </c>
      <c r="CM43" s="273">
        <v>0</v>
      </c>
      <c r="CN43" s="273">
        <v>0</v>
      </c>
      <c r="CO43" s="273">
        <v>0</v>
      </c>
      <c r="CP43" s="273">
        <v>0</v>
      </c>
      <c r="CQ43" s="273">
        <v>0</v>
      </c>
      <c r="CR43" s="273">
        <v>0</v>
      </c>
      <c r="CS43" s="273">
        <v>0</v>
      </c>
      <c r="CT43" s="273">
        <v>0</v>
      </c>
      <c r="CU43" s="273">
        <v>0</v>
      </c>
      <c r="CV43" s="273">
        <v>0</v>
      </c>
      <c r="CW43" s="273">
        <v>0</v>
      </c>
      <c r="CX43" s="273">
        <v>3.8555905608988955E-6</v>
      </c>
      <c r="CY43" s="273">
        <v>0</v>
      </c>
      <c r="CZ43" s="274">
        <v>1.7448425693422744E-3</v>
      </c>
    </row>
    <row r="44" spans="1:104" s="275" customFormat="1" ht="15" customHeight="1" x14ac:dyDescent="0.15">
      <c r="A44" s="276" t="s">
        <v>366</v>
      </c>
      <c r="B44" s="277" t="s">
        <v>561</v>
      </c>
      <c r="C44" s="272">
        <v>0</v>
      </c>
      <c r="D44" s="273">
        <v>0</v>
      </c>
      <c r="E44" s="273">
        <v>0</v>
      </c>
      <c r="F44" s="273">
        <v>0</v>
      </c>
      <c r="G44" s="273">
        <v>0</v>
      </c>
      <c r="H44" s="273">
        <v>0</v>
      </c>
      <c r="I44" s="273">
        <v>0</v>
      </c>
      <c r="J44" s="273">
        <v>0</v>
      </c>
      <c r="K44" s="273">
        <v>0</v>
      </c>
      <c r="L44" s="273">
        <v>0</v>
      </c>
      <c r="M44" s="273">
        <v>0</v>
      </c>
      <c r="N44" s="273">
        <v>0</v>
      </c>
      <c r="O44" s="273">
        <v>0</v>
      </c>
      <c r="P44" s="273">
        <v>0</v>
      </c>
      <c r="Q44" s="273">
        <v>0</v>
      </c>
      <c r="R44" s="273">
        <v>0</v>
      </c>
      <c r="S44" s="273">
        <v>0</v>
      </c>
      <c r="T44" s="273">
        <v>-8.8639643643663639E-6</v>
      </c>
      <c r="U44" s="273">
        <v>0</v>
      </c>
      <c r="V44" s="273">
        <v>0</v>
      </c>
      <c r="W44" s="273">
        <v>-6.1207050156181252E-4</v>
      </c>
      <c r="X44" s="273">
        <v>0</v>
      </c>
      <c r="Y44" s="273">
        <v>8.5688945792572742E-5</v>
      </c>
      <c r="Z44" s="273">
        <v>-1.1578630479586875E-5</v>
      </c>
      <c r="AA44" s="273">
        <v>0</v>
      </c>
      <c r="AB44" s="273">
        <v>0</v>
      </c>
      <c r="AC44" s="273">
        <v>0</v>
      </c>
      <c r="AD44" s="273">
        <v>0</v>
      </c>
      <c r="AE44" s="273">
        <v>-1.0360344987299437E-5</v>
      </c>
      <c r="AF44" s="273">
        <v>-2.9079719679751852E-5</v>
      </c>
      <c r="AG44" s="273">
        <v>0</v>
      </c>
      <c r="AH44" s="273">
        <v>0</v>
      </c>
      <c r="AI44" s="273">
        <v>0</v>
      </c>
      <c r="AJ44" s="273">
        <v>1.2248793729371382E-6</v>
      </c>
      <c r="AK44" s="273">
        <v>0</v>
      </c>
      <c r="AL44" s="273">
        <v>0</v>
      </c>
      <c r="AM44" s="273">
        <v>-1.3048007580892404E-6</v>
      </c>
      <c r="AN44" s="273">
        <v>2.6295669826310527E-6</v>
      </c>
      <c r="AO44" s="273">
        <v>0.10335249797480878</v>
      </c>
      <c r="AP44" s="273">
        <v>0</v>
      </c>
      <c r="AQ44" s="273">
        <v>2.5498708851433745E-3</v>
      </c>
      <c r="AR44" s="273">
        <v>-6.3352957008402434E-4</v>
      </c>
      <c r="AS44" s="273">
        <v>-4.5674484116347835E-3</v>
      </c>
      <c r="AT44" s="273">
        <v>-1.3717605769960279E-3</v>
      </c>
      <c r="AU44" s="273">
        <v>-6.2129079410305223E-5</v>
      </c>
      <c r="AV44" s="273">
        <v>-2.2989825168916227E-4</v>
      </c>
      <c r="AW44" s="273">
        <v>-2.1984911076419613E-2</v>
      </c>
      <c r="AX44" s="273">
        <v>-6.6217337411783519E-4</v>
      </c>
      <c r="AY44" s="273">
        <v>-1.1012098364554812E-3</v>
      </c>
      <c r="AZ44" s="273">
        <v>-1.5515628845680531E-4</v>
      </c>
      <c r="BA44" s="273">
        <v>-5.5199341350232027E-5</v>
      </c>
      <c r="BB44" s="273">
        <v>-1.7174782851145369E-3</v>
      </c>
      <c r="BC44" s="273">
        <v>-6.4744939354856475E-5</v>
      </c>
      <c r="BD44" s="273">
        <v>-8.6435921799725142E-5</v>
      </c>
      <c r="BE44" s="273">
        <v>-9.0149200457903728E-6</v>
      </c>
      <c r="BF44" s="273">
        <v>-8.4862102347612139E-7</v>
      </c>
      <c r="BG44" s="273">
        <v>-7.361511563707748E-6</v>
      </c>
      <c r="BH44" s="273">
        <v>-9.5334377648133311E-5</v>
      </c>
      <c r="BI44" s="273">
        <v>0</v>
      </c>
      <c r="BJ44" s="273">
        <v>0</v>
      </c>
      <c r="BK44" s="273">
        <v>0</v>
      </c>
      <c r="BL44" s="273">
        <v>-4.9995214810945692E-6</v>
      </c>
      <c r="BM44" s="273">
        <v>0</v>
      </c>
      <c r="BN44" s="273">
        <v>0</v>
      </c>
      <c r="BO44" s="273">
        <v>0</v>
      </c>
      <c r="BP44" s="273">
        <v>0</v>
      </c>
      <c r="BQ44" s="273">
        <v>0</v>
      </c>
      <c r="BR44" s="273">
        <v>0</v>
      </c>
      <c r="BS44" s="273">
        <v>0</v>
      </c>
      <c r="BT44" s="273">
        <v>0</v>
      </c>
      <c r="BU44" s="273">
        <v>0</v>
      </c>
      <c r="BV44" s="273">
        <v>0</v>
      </c>
      <c r="BW44" s="273">
        <v>0</v>
      </c>
      <c r="BX44" s="273">
        <v>0</v>
      </c>
      <c r="BY44" s="273">
        <v>0</v>
      </c>
      <c r="BZ44" s="273">
        <v>0</v>
      </c>
      <c r="CA44" s="273">
        <v>0</v>
      </c>
      <c r="CB44" s="273">
        <v>0</v>
      </c>
      <c r="CC44" s="273">
        <v>0</v>
      </c>
      <c r="CD44" s="273">
        <v>0</v>
      </c>
      <c r="CE44" s="273">
        <v>0</v>
      </c>
      <c r="CF44" s="273">
        <v>0</v>
      </c>
      <c r="CG44" s="273">
        <v>0</v>
      </c>
      <c r="CH44" s="273">
        <v>0</v>
      </c>
      <c r="CI44" s="273">
        <v>0</v>
      </c>
      <c r="CJ44" s="273">
        <v>0</v>
      </c>
      <c r="CK44" s="273">
        <v>0</v>
      </c>
      <c r="CL44" s="273">
        <v>0</v>
      </c>
      <c r="CM44" s="273">
        <v>0</v>
      </c>
      <c r="CN44" s="273">
        <v>0</v>
      </c>
      <c r="CO44" s="273">
        <v>0</v>
      </c>
      <c r="CP44" s="273">
        <v>0</v>
      </c>
      <c r="CQ44" s="273">
        <v>0</v>
      </c>
      <c r="CR44" s="273">
        <v>0</v>
      </c>
      <c r="CS44" s="273">
        <v>0</v>
      </c>
      <c r="CT44" s="273">
        <v>0</v>
      </c>
      <c r="CU44" s="273">
        <v>0</v>
      </c>
      <c r="CV44" s="273">
        <v>0</v>
      </c>
      <c r="CW44" s="273">
        <v>0</v>
      </c>
      <c r="CX44" s="273">
        <v>0</v>
      </c>
      <c r="CY44" s="273">
        <v>0</v>
      </c>
      <c r="CZ44" s="274">
        <v>0</v>
      </c>
    </row>
    <row r="45" spans="1:104" s="275" customFormat="1" ht="15" customHeight="1" x14ac:dyDescent="0.15">
      <c r="A45" s="276" t="s">
        <v>367</v>
      </c>
      <c r="B45" s="277" t="s">
        <v>562</v>
      </c>
      <c r="C45" s="272">
        <v>0</v>
      </c>
      <c r="D45" s="273">
        <v>0</v>
      </c>
      <c r="E45" s="273">
        <v>0</v>
      </c>
      <c r="F45" s="273">
        <v>0</v>
      </c>
      <c r="G45" s="273">
        <v>0</v>
      </c>
      <c r="H45" s="273">
        <v>0</v>
      </c>
      <c r="I45" s="273">
        <v>2.4861464534246602E-4</v>
      </c>
      <c r="J45" s="273">
        <v>3.0096030450579538E-4</v>
      </c>
      <c r="K45" s="273">
        <v>1.4431549949442318E-4</v>
      </c>
      <c r="L45" s="273">
        <v>0</v>
      </c>
      <c r="M45" s="273">
        <v>3.400660196890577E-3</v>
      </c>
      <c r="N45" s="273">
        <v>2.7337006041552141E-3</v>
      </c>
      <c r="O45" s="273">
        <v>6.5561091372968658E-3</v>
      </c>
      <c r="P45" s="273">
        <v>0</v>
      </c>
      <c r="Q45" s="273">
        <v>2.8457096519923746E-5</v>
      </c>
      <c r="R45" s="273">
        <v>0</v>
      </c>
      <c r="S45" s="273">
        <v>7.170829595373599E-4</v>
      </c>
      <c r="T45" s="273">
        <v>1.4827539713057244E-2</v>
      </c>
      <c r="U45" s="273">
        <v>2.5626747618448864E-6</v>
      </c>
      <c r="V45" s="273">
        <v>2.1096307419198564E-4</v>
      </c>
      <c r="W45" s="273">
        <v>2.4866818666113943E-3</v>
      </c>
      <c r="X45" s="273">
        <v>0</v>
      </c>
      <c r="Y45" s="273">
        <v>0</v>
      </c>
      <c r="Z45" s="273">
        <v>0</v>
      </c>
      <c r="AA45" s="273">
        <v>0</v>
      </c>
      <c r="AB45" s="273">
        <v>1.0931077949148315E-3</v>
      </c>
      <c r="AC45" s="273">
        <v>5.928465408922454E-3</v>
      </c>
      <c r="AD45" s="273">
        <v>3.8886810604899892E-7</v>
      </c>
      <c r="AE45" s="273">
        <v>1.9092084371399272E-3</v>
      </c>
      <c r="AF45" s="273">
        <v>1.2869322751890182E-3</v>
      </c>
      <c r="AG45" s="273">
        <v>6.9795868327363251E-5</v>
      </c>
      <c r="AH45" s="273">
        <v>9.146523933639E-4</v>
      </c>
      <c r="AI45" s="273">
        <v>3.834131547013852E-4</v>
      </c>
      <c r="AJ45" s="273">
        <v>2.7006705743459381E-3</v>
      </c>
      <c r="AK45" s="273">
        <v>0</v>
      </c>
      <c r="AL45" s="273">
        <v>0</v>
      </c>
      <c r="AM45" s="273">
        <v>7.4711493407377666E-4</v>
      </c>
      <c r="AN45" s="273">
        <v>1.5770827978329739E-4</v>
      </c>
      <c r="AO45" s="273">
        <v>2.8825819216734888E-3</v>
      </c>
      <c r="AP45" s="273">
        <v>0</v>
      </c>
      <c r="AQ45" s="273">
        <v>6.4751364604576825E-2</v>
      </c>
      <c r="AR45" s="273">
        <v>3.1792895264402203E-2</v>
      </c>
      <c r="AS45" s="273">
        <v>3.7924422688608801E-2</v>
      </c>
      <c r="AT45" s="273">
        <v>4.1111064882684491E-2</v>
      </c>
      <c r="AU45" s="273">
        <v>2.023809199010693E-2</v>
      </c>
      <c r="AV45" s="273">
        <v>2.0632762845079141E-2</v>
      </c>
      <c r="AW45" s="273">
        <v>1.5621206400018035E-2</v>
      </c>
      <c r="AX45" s="273">
        <v>5.3299602401087588E-2</v>
      </c>
      <c r="AY45" s="273">
        <v>6.2647244109308775E-2</v>
      </c>
      <c r="AZ45" s="273">
        <v>3.8876298301747478E-2</v>
      </c>
      <c r="BA45" s="273">
        <v>2.3407015617983133E-2</v>
      </c>
      <c r="BB45" s="273">
        <v>5.6707506575290403E-2</v>
      </c>
      <c r="BC45" s="273">
        <v>6.4489293639164627E-2</v>
      </c>
      <c r="BD45" s="273">
        <v>1.5445877077213734E-2</v>
      </c>
      <c r="BE45" s="273">
        <v>1.0543566466902427E-2</v>
      </c>
      <c r="BF45" s="273">
        <v>1.9897747694525153E-2</v>
      </c>
      <c r="BG45" s="273">
        <v>1.9861971658180481E-2</v>
      </c>
      <c r="BH45" s="273">
        <v>1.5765149295529458E-2</v>
      </c>
      <c r="BI45" s="273">
        <v>0</v>
      </c>
      <c r="BJ45" s="273">
        <v>6.3432101182225448E-3</v>
      </c>
      <c r="BK45" s="273">
        <v>9.1817033805689386E-3</v>
      </c>
      <c r="BL45" s="273">
        <v>8.4111596490536369E-3</v>
      </c>
      <c r="BM45" s="273">
        <v>1.2179832475005205E-3</v>
      </c>
      <c r="BN45" s="273">
        <v>0</v>
      </c>
      <c r="BO45" s="273">
        <v>2.3123422529949158E-4</v>
      </c>
      <c r="BP45" s="273">
        <v>5.924257890193722E-6</v>
      </c>
      <c r="BQ45" s="273">
        <v>1.7574961589723888E-5</v>
      </c>
      <c r="BR45" s="273">
        <v>1.0656391146042597E-5</v>
      </c>
      <c r="BS45" s="273">
        <v>0</v>
      </c>
      <c r="BT45" s="273">
        <v>0</v>
      </c>
      <c r="BU45" s="273">
        <v>0</v>
      </c>
      <c r="BV45" s="273">
        <v>0</v>
      </c>
      <c r="BW45" s="273">
        <v>0</v>
      </c>
      <c r="BX45" s="273">
        <v>0</v>
      </c>
      <c r="BY45" s="273">
        <v>0</v>
      </c>
      <c r="BZ45" s="273">
        <v>1.5230055902620422E-4</v>
      </c>
      <c r="CA45" s="273">
        <v>0</v>
      </c>
      <c r="CB45" s="273">
        <v>0</v>
      </c>
      <c r="CC45" s="273">
        <v>0</v>
      </c>
      <c r="CD45" s="273">
        <v>1.0385383352814419E-6</v>
      </c>
      <c r="CE45" s="273">
        <v>0</v>
      </c>
      <c r="CF45" s="273">
        <v>0</v>
      </c>
      <c r="CG45" s="273">
        <v>0</v>
      </c>
      <c r="CH45" s="273">
        <v>1.9757224476428786E-4</v>
      </c>
      <c r="CI45" s="273">
        <v>1.2572598771523895E-4</v>
      </c>
      <c r="CJ45" s="273">
        <v>0</v>
      </c>
      <c r="CK45" s="273">
        <v>1.5300024231451408E-4</v>
      </c>
      <c r="CL45" s="273">
        <v>1.5977754350079247E-3</v>
      </c>
      <c r="CM45" s="273">
        <v>1.3220253235094552E-4</v>
      </c>
      <c r="CN45" s="273">
        <v>3.7832456403795824E-4</v>
      </c>
      <c r="CO45" s="273">
        <v>2.1814894206512387E-4</v>
      </c>
      <c r="CP45" s="273">
        <v>0</v>
      </c>
      <c r="CQ45" s="273">
        <v>0</v>
      </c>
      <c r="CR45" s="273">
        <v>1.9787388493815411E-3</v>
      </c>
      <c r="CS45" s="273">
        <v>3.3991001797608253E-5</v>
      </c>
      <c r="CT45" s="273">
        <v>7.2861290559485877E-4</v>
      </c>
      <c r="CU45" s="273">
        <v>3.3681126351689717E-4</v>
      </c>
      <c r="CV45" s="273">
        <v>5.2462038369898898E-4</v>
      </c>
      <c r="CW45" s="273">
        <v>0</v>
      </c>
      <c r="CX45" s="273">
        <v>3.3248907639828597E-4</v>
      </c>
      <c r="CY45" s="273">
        <v>9.816640207773238E-4</v>
      </c>
      <c r="CZ45" s="274">
        <v>2.245865293009039E-3</v>
      </c>
    </row>
    <row r="46" spans="1:104" s="275" customFormat="1" ht="15" customHeight="1" x14ac:dyDescent="0.15">
      <c r="A46" s="276" t="s">
        <v>368</v>
      </c>
      <c r="B46" s="277" t="s">
        <v>563</v>
      </c>
      <c r="C46" s="272">
        <v>0</v>
      </c>
      <c r="D46" s="273">
        <v>0</v>
      </c>
      <c r="E46" s="273">
        <v>0</v>
      </c>
      <c r="F46" s="273">
        <v>4.2661993507057524E-5</v>
      </c>
      <c r="G46" s="273">
        <v>2.3473486643441172E-4</v>
      </c>
      <c r="H46" s="273">
        <v>0</v>
      </c>
      <c r="I46" s="273">
        <v>0</v>
      </c>
      <c r="J46" s="273">
        <v>0</v>
      </c>
      <c r="K46" s="273">
        <v>0</v>
      </c>
      <c r="L46" s="273">
        <v>0</v>
      </c>
      <c r="M46" s="273">
        <v>0</v>
      </c>
      <c r="N46" s="273">
        <v>0</v>
      </c>
      <c r="O46" s="273">
        <v>0</v>
      </c>
      <c r="P46" s="273">
        <v>0</v>
      </c>
      <c r="Q46" s="273">
        <v>0</v>
      </c>
      <c r="R46" s="273">
        <v>0</v>
      </c>
      <c r="S46" s="273">
        <v>3.849281010663604E-5</v>
      </c>
      <c r="T46" s="273">
        <v>1.4101194013453251E-3</v>
      </c>
      <c r="U46" s="273">
        <v>0</v>
      </c>
      <c r="V46" s="273">
        <v>0</v>
      </c>
      <c r="W46" s="273">
        <v>0</v>
      </c>
      <c r="X46" s="273">
        <v>0</v>
      </c>
      <c r="Y46" s="273">
        <v>0</v>
      </c>
      <c r="Z46" s="273">
        <v>0</v>
      </c>
      <c r="AA46" s="273">
        <v>0</v>
      </c>
      <c r="AB46" s="273">
        <v>0</v>
      </c>
      <c r="AC46" s="273">
        <v>0</v>
      </c>
      <c r="AD46" s="273">
        <v>0</v>
      </c>
      <c r="AE46" s="273">
        <v>0</v>
      </c>
      <c r="AF46" s="273">
        <v>0</v>
      </c>
      <c r="AG46" s="273">
        <v>0</v>
      </c>
      <c r="AH46" s="273">
        <v>0</v>
      </c>
      <c r="AI46" s="273">
        <v>1.0093945895792495E-4</v>
      </c>
      <c r="AJ46" s="273">
        <v>0</v>
      </c>
      <c r="AK46" s="273">
        <v>0</v>
      </c>
      <c r="AL46" s="273">
        <v>0</v>
      </c>
      <c r="AM46" s="273">
        <v>0</v>
      </c>
      <c r="AN46" s="273">
        <v>4.1875854198399515E-5</v>
      </c>
      <c r="AO46" s="273">
        <v>0</v>
      </c>
      <c r="AP46" s="273">
        <v>0</v>
      </c>
      <c r="AQ46" s="273">
        <v>0</v>
      </c>
      <c r="AR46" s="273">
        <v>2.9797516533222348E-2</v>
      </c>
      <c r="AS46" s="273">
        <v>1.5592916827369275E-3</v>
      </c>
      <c r="AT46" s="273">
        <v>2.4530652302134855E-4</v>
      </c>
      <c r="AU46" s="273">
        <v>9.4694189714248798E-5</v>
      </c>
      <c r="AV46" s="273">
        <v>0</v>
      </c>
      <c r="AW46" s="273">
        <v>0</v>
      </c>
      <c r="AX46" s="273">
        <v>4.7656890381654974E-5</v>
      </c>
      <c r="AY46" s="273">
        <v>0</v>
      </c>
      <c r="AZ46" s="273">
        <v>0</v>
      </c>
      <c r="BA46" s="273">
        <v>0</v>
      </c>
      <c r="BB46" s="273">
        <v>0</v>
      </c>
      <c r="BC46" s="273">
        <v>1.3060839593444801E-4</v>
      </c>
      <c r="BD46" s="273">
        <v>0</v>
      </c>
      <c r="BE46" s="273">
        <v>0</v>
      </c>
      <c r="BF46" s="273">
        <v>9.8175007849744464E-3</v>
      </c>
      <c r="BG46" s="273">
        <v>1.1947733267897675E-2</v>
      </c>
      <c r="BH46" s="273">
        <v>3.21083237602606E-3</v>
      </c>
      <c r="BI46" s="273">
        <v>0</v>
      </c>
      <c r="BJ46" s="273">
        <v>6.8313181542574541E-2</v>
      </c>
      <c r="BK46" s="273">
        <v>9.8284781030465201E-2</v>
      </c>
      <c r="BL46" s="273">
        <v>4.1587118398112473E-2</v>
      </c>
      <c r="BM46" s="273">
        <v>0</v>
      </c>
      <c r="BN46" s="273">
        <v>0</v>
      </c>
      <c r="BO46" s="273">
        <v>0</v>
      </c>
      <c r="BP46" s="273">
        <v>0</v>
      </c>
      <c r="BQ46" s="273">
        <v>0</v>
      </c>
      <c r="BR46" s="273">
        <v>0</v>
      </c>
      <c r="BS46" s="273">
        <v>0</v>
      </c>
      <c r="BT46" s="273">
        <v>0</v>
      </c>
      <c r="BU46" s="273">
        <v>1.1459806200737496E-4</v>
      </c>
      <c r="BV46" s="273">
        <v>7.0965165501283787E-6</v>
      </c>
      <c r="BW46" s="273">
        <v>3.2075097916031959E-5</v>
      </c>
      <c r="BX46" s="273">
        <v>0</v>
      </c>
      <c r="BY46" s="273">
        <v>0</v>
      </c>
      <c r="BZ46" s="273">
        <v>1.0059276865566967E-3</v>
      </c>
      <c r="CA46" s="273">
        <v>0</v>
      </c>
      <c r="CB46" s="273">
        <v>0</v>
      </c>
      <c r="CC46" s="273">
        <v>0</v>
      </c>
      <c r="CD46" s="273">
        <v>2.3318124886507846E-6</v>
      </c>
      <c r="CE46" s="273">
        <v>0</v>
      </c>
      <c r="CF46" s="273">
        <v>0</v>
      </c>
      <c r="CG46" s="273">
        <v>0</v>
      </c>
      <c r="CH46" s="273">
        <v>0</v>
      </c>
      <c r="CI46" s="273">
        <v>1.7186882538578614E-6</v>
      </c>
      <c r="CJ46" s="273">
        <v>0</v>
      </c>
      <c r="CK46" s="273">
        <v>0</v>
      </c>
      <c r="CL46" s="273">
        <v>0</v>
      </c>
      <c r="CM46" s="273">
        <v>0</v>
      </c>
      <c r="CN46" s="273">
        <v>0</v>
      </c>
      <c r="CO46" s="273">
        <v>0</v>
      </c>
      <c r="CP46" s="273">
        <v>1.0294832854921227E-4</v>
      </c>
      <c r="CQ46" s="273">
        <v>0</v>
      </c>
      <c r="CR46" s="273">
        <v>1.7790693048049661E-4</v>
      </c>
      <c r="CS46" s="273">
        <v>0</v>
      </c>
      <c r="CT46" s="273">
        <v>0</v>
      </c>
      <c r="CU46" s="273">
        <v>0</v>
      </c>
      <c r="CV46" s="273">
        <v>0</v>
      </c>
      <c r="CW46" s="273">
        <v>0</v>
      </c>
      <c r="CX46" s="273">
        <v>0</v>
      </c>
      <c r="CY46" s="273">
        <v>0</v>
      </c>
      <c r="CZ46" s="274">
        <v>4.9791821887286566E-4</v>
      </c>
    </row>
    <row r="47" spans="1:104" s="275" customFormat="1" ht="15" customHeight="1" x14ac:dyDescent="0.15">
      <c r="A47" s="276" t="s">
        <v>369</v>
      </c>
      <c r="B47" s="277" t="s">
        <v>564</v>
      </c>
      <c r="C47" s="272">
        <v>1.730987682850215E-3</v>
      </c>
      <c r="D47" s="273">
        <v>1.8235364725886815E-3</v>
      </c>
      <c r="E47" s="273">
        <v>9.7944064619971208E-5</v>
      </c>
      <c r="F47" s="273">
        <v>6.7018698679949284E-4</v>
      </c>
      <c r="G47" s="273">
        <v>1.1912947028868599E-3</v>
      </c>
      <c r="H47" s="273">
        <v>0</v>
      </c>
      <c r="I47" s="273">
        <v>1.9681876770906347E-2</v>
      </c>
      <c r="J47" s="273">
        <v>1.1848733852142207E-3</v>
      </c>
      <c r="K47" s="273">
        <v>2.0381158483872466E-2</v>
      </c>
      <c r="L47" s="273">
        <v>1.7898805503750029E-5</v>
      </c>
      <c r="M47" s="273">
        <v>2.2169664758427956E-3</v>
      </c>
      <c r="N47" s="273">
        <v>5.0037488110371616E-3</v>
      </c>
      <c r="O47" s="273">
        <v>3.6362488239515427E-2</v>
      </c>
      <c r="P47" s="273">
        <v>1.1054672802523805E-3</v>
      </c>
      <c r="Q47" s="273">
        <v>2.2010179078241906E-4</v>
      </c>
      <c r="R47" s="273">
        <v>4.5374385863348934E-3</v>
      </c>
      <c r="S47" s="273">
        <v>6.5782873138134261E-3</v>
      </c>
      <c r="T47" s="273">
        <v>6.4086961732642861E-2</v>
      </c>
      <c r="U47" s="273">
        <v>1.6557513486974067E-3</v>
      </c>
      <c r="V47" s="273">
        <v>2.0207380931766797E-3</v>
      </c>
      <c r="W47" s="273">
        <v>5.8094334202421082E-4</v>
      </c>
      <c r="X47" s="273">
        <v>2.3607658207741562E-5</v>
      </c>
      <c r="Y47" s="273">
        <v>1.4725161875420943E-2</v>
      </c>
      <c r="Z47" s="273">
        <v>2.1327837343399023E-3</v>
      </c>
      <c r="AA47" s="273">
        <v>1.5119171403272208E-3</v>
      </c>
      <c r="AB47" s="273">
        <v>1.3303748012963296E-2</v>
      </c>
      <c r="AC47" s="273">
        <v>1.0185254333803198E-2</v>
      </c>
      <c r="AD47" s="273">
        <v>7.6373696028023393E-5</v>
      </c>
      <c r="AE47" s="273">
        <v>1.8920630819060434E-3</v>
      </c>
      <c r="AF47" s="273">
        <v>3.1685345058716285E-2</v>
      </c>
      <c r="AG47" s="273">
        <v>3.397905638413704E-3</v>
      </c>
      <c r="AH47" s="273">
        <v>1.6521363599557342E-2</v>
      </c>
      <c r="AI47" s="273">
        <v>5.8546656397807937E-3</v>
      </c>
      <c r="AJ47" s="273">
        <v>1.3197698357436762E-2</v>
      </c>
      <c r="AK47" s="273">
        <v>0</v>
      </c>
      <c r="AL47" s="273">
        <v>0</v>
      </c>
      <c r="AM47" s="273">
        <v>3.9470222932199522E-5</v>
      </c>
      <c r="AN47" s="273">
        <v>1.4119164086951892E-2</v>
      </c>
      <c r="AO47" s="273">
        <v>1.5628024345307651E-4</v>
      </c>
      <c r="AP47" s="273">
        <v>0</v>
      </c>
      <c r="AQ47" s="273">
        <v>1.9211619778023079E-3</v>
      </c>
      <c r="AR47" s="273">
        <v>4.6558284856607686E-2</v>
      </c>
      <c r="AS47" s="273">
        <v>8.1366677823462491E-2</v>
      </c>
      <c r="AT47" s="273">
        <v>5.0378615708800069E-2</v>
      </c>
      <c r="AU47" s="273">
        <v>3.102872244911456E-2</v>
      </c>
      <c r="AV47" s="273">
        <v>3.0046616189905617E-2</v>
      </c>
      <c r="AW47" s="273">
        <v>1.1778659467867469E-2</v>
      </c>
      <c r="AX47" s="273">
        <v>2.8060212119394631E-2</v>
      </c>
      <c r="AY47" s="273">
        <v>3.557908197531047E-2</v>
      </c>
      <c r="AZ47" s="273">
        <v>2.6186955451636722E-2</v>
      </c>
      <c r="BA47" s="273">
        <v>2.3906928296991169E-2</v>
      </c>
      <c r="BB47" s="273">
        <v>5.6722424182151085E-3</v>
      </c>
      <c r="BC47" s="273">
        <v>3.5261728728598681E-2</v>
      </c>
      <c r="BD47" s="273">
        <v>3.3618120846708517E-2</v>
      </c>
      <c r="BE47" s="273">
        <v>5.0072965881018516E-3</v>
      </c>
      <c r="BF47" s="273">
        <v>3.7879309118041229E-2</v>
      </c>
      <c r="BG47" s="273">
        <v>1.3047052328078032E-2</v>
      </c>
      <c r="BH47" s="273">
        <v>1.9249694456476407E-2</v>
      </c>
      <c r="BI47" s="273">
        <v>1.4664871382670991E-4</v>
      </c>
      <c r="BJ47" s="273">
        <v>1.9278772541828051E-2</v>
      </c>
      <c r="BK47" s="273">
        <v>7.4039594850915935E-2</v>
      </c>
      <c r="BL47" s="273">
        <v>6.9396040253822486E-3</v>
      </c>
      <c r="BM47" s="273">
        <v>7.3839373845662967E-4</v>
      </c>
      <c r="BN47" s="273">
        <v>9.0548354502356979E-4</v>
      </c>
      <c r="BO47" s="273">
        <v>8.0418320142841028E-4</v>
      </c>
      <c r="BP47" s="273">
        <v>1.6222382775913448E-4</v>
      </c>
      <c r="BQ47" s="273">
        <v>4.230991542139015E-3</v>
      </c>
      <c r="BR47" s="273">
        <v>1.9317308071993924E-3</v>
      </c>
      <c r="BS47" s="273">
        <v>1.1970426382918237E-4</v>
      </c>
      <c r="BT47" s="273">
        <v>1.6745728882751674E-5</v>
      </c>
      <c r="BU47" s="273">
        <v>3.3731679446088829E-4</v>
      </c>
      <c r="BV47" s="273">
        <v>3.9632493450995215E-4</v>
      </c>
      <c r="BW47" s="273">
        <v>3.0754038798473356E-4</v>
      </c>
      <c r="BX47" s="273">
        <v>1.3200908148668349E-3</v>
      </c>
      <c r="BY47" s="273">
        <v>0</v>
      </c>
      <c r="BZ47" s="273">
        <v>3.4055367817885296E-3</v>
      </c>
      <c r="CA47" s="273">
        <v>8.7898012755070862E-5</v>
      </c>
      <c r="CB47" s="273">
        <v>1.1355819979280059E-3</v>
      </c>
      <c r="CC47" s="273">
        <v>2.8038504999659095E-3</v>
      </c>
      <c r="CD47" s="273">
        <v>5.3073227945467643E-4</v>
      </c>
      <c r="CE47" s="273">
        <v>2.9277303240656199E-5</v>
      </c>
      <c r="CF47" s="273">
        <v>6.7009979925555059E-4</v>
      </c>
      <c r="CG47" s="273">
        <v>5.9807896060069289E-5</v>
      </c>
      <c r="CH47" s="273">
        <v>2.7721510004130291E-4</v>
      </c>
      <c r="CI47" s="273">
        <v>3.2765167478239145E-3</v>
      </c>
      <c r="CJ47" s="273">
        <v>1.5692178723625649E-4</v>
      </c>
      <c r="CK47" s="273">
        <v>2.2866815955697114E-4</v>
      </c>
      <c r="CL47" s="273">
        <v>2.364977753750167E-4</v>
      </c>
      <c r="CM47" s="273">
        <v>5.6400737379705391E-4</v>
      </c>
      <c r="CN47" s="273">
        <v>5.1164840651047054E-4</v>
      </c>
      <c r="CO47" s="273">
        <v>2.4145471513772839E-3</v>
      </c>
      <c r="CP47" s="273">
        <v>7.8428088187378878E-4</v>
      </c>
      <c r="CQ47" s="273">
        <v>8.9907903606447227E-6</v>
      </c>
      <c r="CR47" s="273">
        <v>4.402391410260934E-3</v>
      </c>
      <c r="CS47" s="273">
        <v>2.3535620660253704E-4</v>
      </c>
      <c r="CT47" s="273">
        <v>1.0580716364999312E-3</v>
      </c>
      <c r="CU47" s="273">
        <v>2.6569808150708999E-3</v>
      </c>
      <c r="CV47" s="273">
        <v>3.0056934351225489E-3</v>
      </c>
      <c r="CW47" s="273">
        <v>1.8531272549799995E-4</v>
      </c>
      <c r="CX47" s="273">
        <v>4.6452637026530002E-3</v>
      </c>
      <c r="CY47" s="273">
        <v>3.8582064647046103E-4</v>
      </c>
      <c r="CZ47" s="274">
        <v>5.5994178964811304E-3</v>
      </c>
    </row>
    <row r="48" spans="1:104" s="275" customFormat="1" ht="15" customHeight="1" x14ac:dyDescent="0.15">
      <c r="A48" s="276" t="s">
        <v>370</v>
      </c>
      <c r="B48" s="277" t="s">
        <v>645</v>
      </c>
      <c r="C48" s="272">
        <v>0</v>
      </c>
      <c r="D48" s="273">
        <v>0</v>
      </c>
      <c r="E48" s="273">
        <v>0</v>
      </c>
      <c r="F48" s="273">
        <v>3.6298596913143551E-5</v>
      </c>
      <c r="G48" s="273">
        <v>0</v>
      </c>
      <c r="H48" s="273">
        <v>0</v>
      </c>
      <c r="I48" s="273">
        <v>2.6727379209752515E-3</v>
      </c>
      <c r="J48" s="273">
        <v>0</v>
      </c>
      <c r="K48" s="273">
        <v>0</v>
      </c>
      <c r="L48" s="273">
        <v>0</v>
      </c>
      <c r="M48" s="273">
        <v>0</v>
      </c>
      <c r="N48" s="273">
        <v>0</v>
      </c>
      <c r="O48" s="273">
        <v>0</v>
      </c>
      <c r="P48" s="273">
        <v>0</v>
      </c>
      <c r="Q48" s="273">
        <v>0</v>
      </c>
      <c r="R48" s="273">
        <v>0</v>
      </c>
      <c r="S48" s="273">
        <v>1.9735175032530163E-4</v>
      </c>
      <c r="T48" s="273">
        <v>5.7316141403952079E-3</v>
      </c>
      <c r="U48" s="273">
        <v>0</v>
      </c>
      <c r="V48" s="273">
        <v>0</v>
      </c>
      <c r="W48" s="273">
        <v>0</v>
      </c>
      <c r="X48" s="273">
        <v>0</v>
      </c>
      <c r="Y48" s="273">
        <v>0</v>
      </c>
      <c r="Z48" s="273">
        <v>0</v>
      </c>
      <c r="AA48" s="273">
        <v>0</v>
      </c>
      <c r="AB48" s="273">
        <v>0</v>
      </c>
      <c r="AC48" s="273">
        <v>2.43878532154626E-4</v>
      </c>
      <c r="AD48" s="273">
        <v>0</v>
      </c>
      <c r="AE48" s="273">
        <v>4.9471663034451603E-4</v>
      </c>
      <c r="AF48" s="273">
        <v>0</v>
      </c>
      <c r="AG48" s="273">
        <v>0</v>
      </c>
      <c r="AH48" s="273">
        <v>2.6324714508518098E-3</v>
      </c>
      <c r="AI48" s="273">
        <v>6.0575055246114373E-4</v>
      </c>
      <c r="AJ48" s="273">
        <v>1.1788050642166567E-3</v>
      </c>
      <c r="AK48" s="273">
        <v>0</v>
      </c>
      <c r="AL48" s="273">
        <v>0</v>
      </c>
      <c r="AM48" s="273">
        <v>0</v>
      </c>
      <c r="AN48" s="273">
        <v>2.2799003131156884E-3</v>
      </c>
      <c r="AO48" s="273">
        <v>0</v>
      </c>
      <c r="AP48" s="273">
        <v>0</v>
      </c>
      <c r="AQ48" s="273">
        <v>0</v>
      </c>
      <c r="AR48" s="273">
        <v>1.8060937025567662E-3</v>
      </c>
      <c r="AS48" s="273">
        <v>6.3488151347088821E-4</v>
      </c>
      <c r="AT48" s="273">
        <v>0.14812061703528398</v>
      </c>
      <c r="AU48" s="273">
        <v>4.003475430639207E-2</v>
      </c>
      <c r="AV48" s="273">
        <v>8.9506674749183918E-3</v>
      </c>
      <c r="AW48" s="273">
        <v>1.7852721435401486E-3</v>
      </c>
      <c r="AX48" s="273">
        <v>2.6956006717447369E-3</v>
      </c>
      <c r="AY48" s="273">
        <v>1.0640788682298367E-2</v>
      </c>
      <c r="AZ48" s="273">
        <v>2.0565887275412257E-2</v>
      </c>
      <c r="BA48" s="273">
        <v>2.9495783643530764E-3</v>
      </c>
      <c r="BB48" s="273">
        <v>1.3273118294846499E-3</v>
      </c>
      <c r="BC48" s="273">
        <v>3.3150484447017989E-3</v>
      </c>
      <c r="BD48" s="273">
        <v>1.1704191233418389E-3</v>
      </c>
      <c r="BE48" s="273">
        <v>2.3336350713410768E-3</v>
      </c>
      <c r="BF48" s="273">
        <v>3.4442981479825344E-2</v>
      </c>
      <c r="BG48" s="273">
        <v>1.918164529783449E-2</v>
      </c>
      <c r="BH48" s="273">
        <v>1.0957308255523575E-2</v>
      </c>
      <c r="BI48" s="273">
        <v>0</v>
      </c>
      <c r="BJ48" s="273">
        <v>8.2828718774561796E-3</v>
      </c>
      <c r="BK48" s="273">
        <v>7.4692752708835548E-4</v>
      </c>
      <c r="BL48" s="273">
        <v>5.1978436755646248E-3</v>
      </c>
      <c r="BM48" s="273">
        <v>0</v>
      </c>
      <c r="BN48" s="273">
        <v>0</v>
      </c>
      <c r="BO48" s="273">
        <v>1.1020240348374753E-2</v>
      </c>
      <c r="BP48" s="273">
        <v>0</v>
      </c>
      <c r="BQ48" s="273">
        <v>4.1904847889030373E-6</v>
      </c>
      <c r="BR48" s="273">
        <v>4.9792396750591989E-6</v>
      </c>
      <c r="BS48" s="273">
        <v>3.5742099876008275E-8</v>
      </c>
      <c r="BT48" s="273">
        <v>0</v>
      </c>
      <c r="BU48" s="273">
        <v>0</v>
      </c>
      <c r="BV48" s="273">
        <v>0</v>
      </c>
      <c r="BW48" s="273">
        <v>2.6323326120241823E-4</v>
      </c>
      <c r="BX48" s="273">
        <v>3.6151768326609444E-6</v>
      </c>
      <c r="BY48" s="273">
        <v>0</v>
      </c>
      <c r="BZ48" s="273">
        <v>4.3764528455805813E-6</v>
      </c>
      <c r="CA48" s="273">
        <v>8.5120824358386171E-5</v>
      </c>
      <c r="CB48" s="273">
        <v>2.0701121906711336E-5</v>
      </c>
      <c r="CC48" s="273">
        <v>1.3804515590641785E-4</v>
      </c>
      <c r="CD48" s="273">
        <v>3.980932984825995E-4</v>
      </c>
      <c r="CE48" s="273">
        <v>4.8077043971875112E-5</v>
      </c>
      <c r="CF48" s="273">
        <v>0</v>
      </c>
      <c r="CG48" s="273">
        <v>2.6074287110656911E-6</v>
      </c>
      <c r="CH48" s="273">
        <v>8.1797426176297509E-6</v>
      </c>
      <c r="CI48" s="273">
        <v>2.1370705853061595E-4</v>
      </c>
      <c r="CJ48" s="273">
        <v>0</v>
      </c>
      <c r="CK48" s="273">
        <v>0</v>
      </c>
      <c r="CL48" s="273">
        <v>0</v>
      </c>
      <c r="CM48" s="273">
        <v>1.2207729766247006E-6</v>
      </c>
      <c r="CN48" s="273">
        <v>0</v>
      </c>
      <c r="CO48" s="273">
        <v>0</v>
      </c>
      <c r="CP48" s="273">
        <v>5.2715167168361303E-6</v>
      </c>
      <c r="CQ48" s="273">
        <v>0</v>
      </c>
      <c r="CR48" s="273">
        <v>3.813647013251998E-2</v>
      </c>
      <c r="CS48" s="273">
        <v>9.5593718467854862E-5</v>
      </c>
      <c r="CT48" s="273">
        <v>0</v>
      </c>
      <c r="CU48" s="273">
        <v>0</v>
      </c>
      <c r="CV48" s="273">
        <v>0</v>
      </c>
      <c r="CW48" s="273">
        <v>0</v>
      </c>
      <c r="CX48" s="273">
        <v>5.5053384451296728E-5</v>
      </c>
      <c r="CY48" s="273">
        <v>0</v>
      </c>
      <c r="CZ48" s="274">
        <v>0</v>
      </c>
    </row>
    <row r="49" spans="1:104" s="275" customFormat="1" ht="15" customHeight="1" x14ac:dyDescent="0.15">
      <c r="A49" s="276" t="s">
        <v>371</v>
      </c>
      <c r="B49" s="277" t="s">
        <v>646</v>
      </c>
      <c r="C49" s="272">
        <v>0</v>
      </c>
      <c r="D49" s="273">
        <v>0</v>
      </c>
      <c r="E49" s="273">
        <v>0</v>
      </c>
      <c r="F49" s="273">
        <v>1.8312716423575013E-4</v>
      </c>
      <c r="G49" s="273">
        <v>0</v>
      </c>
      <c r="H49" s="273">
        <v>0</v>
      </c>
      <c r="I49" s="273">
        <v>2.1142683537608946E-3</v>
      </c>
      <c r="J49" s="273">
        <v>0</v>
      </c>
      <c r="K49" s="273">
        <v>0</v>
      </c>
      <c r="L49" s="273">
        <v>0</v>
      </c>
      <c r="M49" s="273">
        <v>0</v>
      </c>
      <c r="N49" s="273">
        <v>0</v>
      </c>
      <c r="O49" s="273">
        <v>0</v>
      </c>
      <c r="P49" s="273">
        <v>0</v>
      </c>
      <c r="Q49" s="273">
        <v>0</v>
      </c>
      <c r="R49" s="273">
        <v>0</v>
      </c>
      <c r="S49" s="273">
        <v>2.6786682134758022E-5</v>
      </c>
      <c r="T49" s="273">
        <v>6.3133898296620708E-4</v>
      </c>
      <c r="U49" s="273">
        <v>0</v>
      </c>
      <c r="V49" s="273">
        <v>0</v>
      </c>
      <c r="W49" s="273">
        <v>0</v>
      </c>
      <c r="X49" s="273">
        <v>0</v>
      </c>
      <c r="Y49" s="273">
        <v>0</v>
      </c>
      <c r="Z49" s="273">
        <v>0</v>
      </c>
      <c r="AA49" s="273">
        <v>0</v>
      </c>
      <c r="AB49" s="273">
        <v>0</v>
      </c>
      <c r="AC49" s="273">
        <v>0</v>
      </c>
      <c r="AD49" s="273">
        <v>9.2317288376032354E-5</v>
      </c>
      <c r="AE49" s="273">
        <v>3.2968039757722317E-3</v>
      </c>
      <c r="AF49" s="273">
        <v>0</v>
      </c>
      <c r="AG49" s="273">
        <v>0</v>
      </c>
      <c r="AH49" s="273">
        <v>9.3659747901427839E-4</v>
      </c>
      <c r="AI49" s="273">
        <v>1.2260546959608157E-3</v>
      </c>
      <c r="AJ49" s="273">
        <v>2.2150530137214756E-3</v>
      </c>
      <c r="AK49" s="273">
        <v>0</v>
      </c>
      <c r="AL49" s="273">
        <v>0</v>
      </c>
      <c r="AM49" s="273">
        <v>1.2116007039400091E-6</v>
      </c>
      <c r="AN49" s="273">
        <v>2.0656234736185406E-3</v>
      </c>
      <c r="AO49" s="273">
        <v>5.0181729549153E-6</v>
      </c>
      <c r="AP49" s="273">
        <v>0</v>
      </c>
      <c r="AQ49" s="273">
        <v>2.545646776290574E-4</v>
      </c>
      <c r="AR49" s="273">
        <v>4.8858729963495518E-5</v>
      </c>
      <c r="AS49" s="273">
        <v>3.0041897564324159E-4</v>
      </c>
      <c r="AT49" s="273">
        <v>4.1725603831629541E-3</v>
      </c>
      <c r="AU49" s="273">
        <v>0.13365663627074484</v>
      </c>
      <c r="AV49" s="273">
        <v>1.217219540843579E-3</v>
      </c>
      <c r="AW49" s="273">
        <v>4.1407748477863505E-3</v>
      </c>
      <c r="AX49" s="273">
        <v>2.416844099242288E-3</v>
      </c>
      <c r="AY49" s="273">
        <v>2.3656305263329005E-3</v>
      </c>
      <c r="AZ49" s="273">
        <v>1.3308392813192222E-3</v>
      </c>
      <c r="BA49" s="273">
        <v>3.1535352527318995E-3</v>
      </c>
      <c r="BB49" s="273">
        <v>2.8378971146862062E-4</v>
      </c>
      <c r="BC49" s="273">
        <v>1.9135678720553959E-3</v>
      </c>
      <c r="BD49" s="273">
        <v>9.1817971603376253E-4</v>
      </c>
      <c r="BE49" s="273">
        <v>4.3048295100725937E-4</v>
      </c>
      <c r="BF49" s="273">
        <v>4.3788844811367862E-3</v>
      </c>
      <c r="BG49" s="273">
        <v>1.63425556714312E-3</v>
      </c>
      <c r="BH49" s="273">
        <v>1.7686315888629412E-3</v>
      </c>
      <c r="BI49" s="273">
        <v>0</v>
      </c>
      <c r="BJ49" s="273">
        <v>2.4044324726184309E-5</v>
      </c>
      <c r="BK49" s="273">
        <v>1.1984185771874311E-4</v>
      </c>
      <c r="BL49" s="273">
        <v>1.2181422315536585E-4</v>
      </c>
      <c r="BM49" s="273">
        <v>0</v>
      </c>
      <c r="BN49" s="273">
        <v>2.2033215316903735E-5</v>
      </c>
      <c r="BO49" s="273">
        <v>2.6508301734542056E-4</v>
      </c>
      <c r="BP49" s="273">
        <v>0</v>
      </c>
      <c r="BQ49" s="273">
        <v>4.3652466205345323E-6</v>
      </c>
      <c r="BR49" s="273">
        <v>2.7435153357020234E-6</v>
      </c>
      <c r="BS49" s="273">
        <v>0</v>
      </c>
      <c r="BT49" s="273">
        <v>0</v>
      </c>
      <c r="BU49" s="273">
        <v>0</v>
      </c>
      <c r="BV49" s="273">
        <v>0</v>
      </c>
      <c r="BW49" s="273">
        <v>1.9081965031402065E-5</v>
      </c>
      <c r="BX49" s="273">
        <v>1.6909510899476713E-5</v>
      </c>
      <c r="BY49" s="273">
        <v>0</v>
      </c>
      <c r="BZ49" s="273">
        <v>2.575542499624172E-4</v>
      </c>
      <c r="CA49" s="273">
        <v>4.5684749125463375E-5</v>
      </c>
      <c r="CB49" s="273">
        <v>1.3973257287030151E-4</v>
      </c>
      <c r="CC49" s="273">
        <v>8.8764519604341805E-5</v>
      </c>
      <c r="CD49" s="273">
        <v>1.1696293062820615E-4</v>
      </c>
      <c r="CE49" s="273">
        <v>3.7659353248206029E-5</v>
      </c>
      <c r="CF49" s="273">
        <v>3.6289941119321973E-6</v>
      </c>
      <c r="CG49" s="273">
        <v>0</v>
      </c>
      <c r="CH49" s="273">
        <v>3.1174543542714787E-6</v>
      </c>
      <c r="CI49" s="273">
        <v>1.1945671753419412E-5</v>
      </c>
      <c r="CJ49" s="273">
        <v>0</v>
      </c>
      <c r="CK49" s="273">
        <v>0</v>
      </c>
      <c r="CL49" s="273">
        <v>0</v>
      </c>
      <c r="CM49" s="273">
        <v>0</v>
      </c>
      <c r="CN49" s="273">
        <v>0</v>
      </c>
      <c r="CO49" s="273">
        <v>0</v>
      </c>
      <c r="CP49" s="273">
        <v>8.2125837517709553E-5</v>
      </c>
      <c r="CQ49" s="273">
        <v>0</v>
      </c>
      <c r="CR49" s="273">
        <v>5.6395903914192691E-2</v>
      </c>
      <c r="CS49" s="273">
        <v>6.6494195960598113E-6</v>
      </c>
      <c r="CT49" s="273">
        <v>0</v>
      </c>
      <c r="CU49" s="273">
        <v>0</v>
      </c>
      <c r="CV49" s="273">
        <v>0</v>
      </c>
      <c r="CW49" s="273">
        <v>3.1896754448859168E-6</v>
      </c>
      <c r="CX49" s="273">
        <v>6.1300182619676189E-5</v>
      </c>
      <c r="CY49" s="273">
        <v>0</v>
      </c>
      <c r="CZ49" s="274">
        <v>0</v>
      </c>
    </row>
    <row r="50" spans="1:104" s="275" customFormat="1" ht="15" customHeight="1" x14ac:dyDescent="0.15">
      <c r="A50" s="276" t="s">
        <v>372</v>
      </c>
      <c r="B50" s="277" t="s">
        <v>647</v>
      </c>
      <c r="C50" s="272">
        <v>4.9388425679385904E-6</v>
      </c>
      <c r="D50" s="273">
        <v>0</v>
      </c>
      <c r="E50" s="273">
        <v>2.1399520036806839E-3</v>
      </c>
      <c r="F50" s="273">
        <v>4.625223672152261E-5</v>
      </c>
      <c r="G50" s="273">
        <v>6.0514404475075812E-6</v>
      </c>
      <c r="H50" s="273">
        <v>0</v>
      </c>
      <c r="I50" s="273">
        <v>0</v>
      </c>
      <c r="J50" s="273">
        <v>0</v>
      </c>
      <c r="K50" s="273">
        <v>0</v>
      </c>
      <c r="L50" s="273">
        <v>0</v>
      </c>
      <c r="M50" s="273">
        <v>0</v>
      </c>
      <c r="N50" s="273">
        <v>0</v>
      </c>
      <c r="O50" s="273">
        <v>0</v>
      </c>
      <c r="P50" s="273">
        <v>0</v>
      </c>
      <c r="Q50" s="273">
        <v>0</v>
      </c>
      <c r="R50" s="273">
        <v>0</v>
      </c>
      <c r="S50" s="273">
        <v>0</v>
      </c>
      <c r="T50" s="273">
        <v>0</v>
      </c>
      <c r="U50" s="273">
        <v>0</v>
      </c>
      <c r="V50" s="273">
        <v>0</v>
      </c>
      <c r="W50" s="273">
        <v>0</v>
      </c>
      <c r="X50" s="273">
        <v>0</v>
      </c>
      <c r="Y50" s="273">
        <v>0</v>
      </c>
      <c r="Z50" s="273">
        <v>0</v>
      </c>
      <c r="AA50" s="273">
        <v>0</v>
      </c>
      <c r="AB50" s="273">
        <v>0</v>
      </c>
      <c r="AC50" s="273">
        <v>0</v>
      </c>
      <c r="AD50" s="273">
        <v>0</v>
      </c>
      <c r="AE50" s="273">
        <v>0</v>
      </c>
      <c r="AF50" s="273">
        <v>0</v>
      </c>
      <c r="AG50" s="273">
        <v>0</v>
      </c>
      <c r="AH50" s="273">
        <v>0</v>
      </c>
      <c r="AI50" s="273">
        <v>0</v>
      </c>
      <c r="AJ50" s="273">
        <v>0</v>
      </c>
      <c r="AK50" s="273">
        <v>0</v>
      </c>
      <c r="AL50" s="273">
        <v>0</v>
      </c>
      <c r="AM50" s="273">
        <v>0</v>
      </c>
      <c r="AN50" s="273">
        <v>0</v>
      </c>
      <c r="AO50" s="273">
        <v>0</v>
      </c>
      <c r="AP50" s="273">
        <v>0</v>
      </c>
      <c r="AQ50" s="273">
        <v>0</v>
      </c>
      <c r="AR50" s="273">
        <v>5.9252273076956245E-5</v>
      </c>
      <c r="AS50" s="273">
        <v>8.0847803858401105E-6</v>
      </c>
      <c r="AT50" s="273">
        <v>2.2722424675537629E-3</v>
      </c>
      <c r="AU50" s="273">
        <v>4.1511894177360458E-3</v>
      </c>
      <c r="AV50" s="273">
        <v>5.5840533965763148E-2</v>
      </c>
      <c r="AW50" s="273">
        <v>4.358354420630045E-6</v>
      </c>
      <c r="AX50" s="273">
        <v>0</v>
      </c>
      <c r="AY50" s="273">
        <v>1.0700392156639071E-3</v>
      </c>
      <c r="AZ50" s="273">
        <v>0</v>
      </c>
      <c r="BA50" s="273">
        <v>6.8453420487999599E-4</v>
      </c>
      <c r="BB50" s="273">
        <v>0</v>
      </c>
      <c r="BC50" s="273">
        <v>3.9825666184557063E-4</v>
      </c>
      <c r="BD50" s="273">
        <v>2.001052175590132E-3</v>
      </c>
      <c r="BE50" s="273">
        <v>2.1022724832592667E-4</v>
      </c>
      <c r="BF50" s="273">
        <v>2.8309997343163411E-3</v>
      </c>
      <c r="BG50" s="273">
        <v>9.1405435249371209E-5</v>
      </c>
      <c r="BH50" s="273">
        <v>2.069787205671945E-4</v>
      </c>
      <c r="BI50" s="273">
        <v>2.2210873162103638E-5</v>
      </c>
      <c r="BJ50" s="273">
        <v>3.2825137000272518E-4</v>
      </c>
      <c r="BK50" s="273">
        <v>0</v>
      </c>
      <c r="BL50" s="273">
        <v>3.1646382796330849E-5</v>
      </c>
      <c r="BM50" s="273">
        <v>0</v>
      </c>
      <c r="BN50" s="273">
        <v>0</v>
      </c>
      <c r="BO50" s="273">
        <v>1.0306101080132076E-4</v>
      </c>
      <c r="BP50" s="273">
        <v>3.0141237616863274E-5</v>
      </c>
      <c r="BQ50" s="273">
        <v>1.9794968735279282E-3</v>
      </c>
      <c r="BR50" s="273">
        <v>3.112542214277943E-4</v>
      </c>
      <c r="BS50" s="273">
        <v>8.4351355707379529E-6</v>
      </c>
      <c r="BT50" s="273">
        <v>0</v>
      </c>
      <c r="BU50" s="273">
        <v>0</v>
      </c>
      <c r="BV50" s="273">
        <v>0</v>
      </c>
      <c r="BW50" s="273">
        <v>0</v>
      </c>
      <c r="BX50" s="273">
        <v>1.746658469712591E-6</v>
      </c>
      <c r="BY50" s="273">
        <v>0</v>
      </c>
      <c r="BZ50" s="273">
        <v>2.7352830284878633E-5</v>
      </c>
      <c r="CA50" s="273">
        <v>1.7079708639610927E-5</v>
      </c>
      <c r="CB50" s="273">
        <v>1.0334878285244522E-4</v>
      </c>
      <c r="CC50" s="273">
        <v>1.031132992505286E-4</v>
      </c>
      <c r="CD50" s="273">
        <v>2.2142421110717533E-6</v>
      </c>
      <c r="CE50" s="273">
        <v>5.3226017547941434E-5</v>
      </c>
      <c r="CF50" s="273">
        <v>1.6682010115320413E-5</v>
      </c>
      <c r="CG50" s="273">
        <v>2.1511286866291953E-5</v>
      </c>
      <c r="CH50" s="273">
        <v>3.2368137686919035E-4</v>
      </c>
      <c r="CI50" s="273">
        <v>1.9631960980314679E-3</v>
      </c>
      <c r="CJ50" s="273">
        <v>0</v>
      </c>
      <c r="CK50" s="273">
        <v>0</v>
      </c>
      <c r="CL50" s="273">
        <v>1.314941593454658E-2</v>
      </c>
      <c r="CM50" s="273">
        <v>2.738173269376319E-3</v>
      </c>
      <c r="CN50" s="273">
        <v>2.2183554548397539E-3</v>
      </c>
      <c r="CO50" s="273">
        <v>0</v>
      </c>
      <c r="CP50" s="273">
        <v>1.8265256307512523E-3</v>
      </c>
      <c r="CQ50" s="273">
        <v>0</v>
      </c>
      <c r="CR50" s="273">
        <v>1.8461640671390531E-2</v>
      </c>
      <c r="CS50" s="273">
        <v>1.9180666413559281E-4</v>
      </c>
      <c r="CT50" s="273">
        <v>4.1943080883873988E-5</v>
      </c>
      <c r="CU50" s="273">
        <v>0</v>
      </c>
      <c r="CV50" s="273">
        <v>1.0136944765038347E-5</v>
      </c>
      <c r="CW50" s="273">
        <v>5.3782378710699654E-3</v>
      </c>
      <c r="CX50" s="273">
        <v>6.4210412033431608E-4</v>
      </c>
      <c r="CY50" s="273">
        <v>2.5743841173968249E-2</v>
      </c>
      <c r="CZ50" s="274">
        <v>0</v>
      </c>
    </row>
    <row r="51" spans="1:104" s="275" customFormat="1" ht="15" customHeight="1" x14ac:dyDescent="0.15">
      <c r="A51" s="276" t="s">
        <v>373</v>
      </c>
      <c r="B51" s="277" t="s">
        <v>568</v>
      </c>
      <c r="C51" s="272">
        <v>0</v>
      </c>
      <c r="D51" s="273">
        <v>0</v>
      </c>
      <c r="E51" s="273">
        <v>0</v>
      </c>
      <c r="F51" s="273">
        <v>0</v>
      </c>
      <c r="G51" s="273">
        <v>0</v>
      </c>
      <c r="H51" s="273">
        <v>0</v>
      </c>
      <c r="I51" s="273">
        <v>0</v>
      </c>
      <c r="J51" s="273">
        <v>0</v>
      </c>
      <c r="K51" s="273">
        <v>0</v>
      </c>
      <c r="L51" s="273">
        <v>0</v>
      </c>
      <c r="M51" s="273">
        <v>0</v>
      </c>
      <c r="N51" s="273">
        <v>0</v>
      </c>
      <c r="O51" s="273">
        <v>0</v>
      </c>
      <c r="P51" s="273">
        <v>0</v>
      </c>
      <c r="Q51" s="273">
        <v>0</v>
      </c>
      <c r="R51" s="273">
        <v>0</v>
      </c>
      <c r="S51" s="273">
        <v>0</v>
      </c>
      <c r="T51" s="273">
        <v>0</v>
      </c>
      <c r="U51" s="273">
        <v>0</v>
      </c>
      <c r="V51" s="273">
        <v>0</v>
      </c>
      <c r="W51" s="273">
        <v>0</v>
      </c>
      <c r="X51" s="273">
        <v>0</v>
      </c>
      <c r="Y51" s="273">
        <v>0</v>
      </c>
      <c r="Z51" s="273">
        <v>0</v>
      </c>
      <c r="AA51" s="273">
        <v>0</v>
      </c>
      <c r="AB51" s="273">
        <v>0</v>
      </c>
      <c r="AC51" s="273">
        <v>0</v>
      </c>
      <c r="AD51" s="273">
        <v>0</v>
      </c>
      <c r="AE51" s="273">
        <v>0</v>
      </c>
      <c r="AF51" s="273">
        <v>0</v>
      </c>
      <c r="AG51" s="273">
        <v>0</v>
      </c>
      <c r="AH51" s="273">
        <v>0</v>
      </c>
      <c r="AI51" s="273">
        <v>0</v>
      </c>
      <c r="AJ51" s="273">
        <v>0</v>
      </c>
      <c r="AK51" s="273">
        <v>0</v>
      </c>
      <c r="AL51" s="273">
        <v>0</v>
      </c>
      <c r="AM51" s="273">
        <v>0</v>
      </c>
      <c r="AN51" s="273">
        <v>0</v>
      </c>
      <c r="AO51" s="273">
        <v>0</v>
      </c>
      <c r="AP51" s="273">
        <v>0</v>
      </c>
      <c r="AQ51" s="273">
        <v>0</v>
      </c>
      <c r="AR51" s="273">
        <v>0</v>
      </c>
      <c r="AS51" s="273">
        <v>5.394026704813959E-4</v>
      </c>
      <c r="AT51" s="273">
        <v>5.1748535850552739E-4</v>
      </c>
      <c r="AU51" s="273">
        <v>1.8311490300147951E-3</v>
      </c>
      <c r="AV51" s="273">
        <v>6.7307067986559208E-2</v>
      </c>
      <c r="AW51" s="273">
        <v>0.13367204510145386</v>
      </c>
      <c r="AX51" s="273">
        <v>5.1453391461244724E-2</v>
      </c>
      <c r="AY51" s="273">
        <v>3.3366253083196469E-2</v>
      </c>
      <c r="AZ51" s="273">
        <v>0.17458528181146934</v>
      </c>
      <c r="BA51" s="273">
        <v>0.22171111720972006</v>
      </c>
      <c r="BB51" s="273">
        <v>0.30829632050123157</v>
      </c>
      <c r="BC51" s="273">
        <v>0.1537456130463849</v>
      </c>
      <c r="BD51" s="273">
        <v>0.25927212067908745</v>
      </c>
      <c r="BE51" s="273">
        <v>2.3524589420782322E-3</v>
      </c>
      <c r="BF51" s="273">
        <v>0</v>
      </c>
      <c r="BG51" s="273">
        <v>1.4606465860990123E-3</v>
      </c>
      <c r="BH51" s="273">
        <v>4.6555943538646262E-2</v>
      </c>
      <c r="BI51" s="273">
        <v>0</v>
      </c>
      <c r="BJ51" s="273">
        <v>0</v>
      </c>
      <c r="BK51" s="273">
        <v>0</v>
      </c>
      <c r="BL51" s="273">
        <v>0</v>
      </c>
      <c r="BM51" s="273">
        <v>0</v>
      </c>
      <c r="BN51" s="273">
        <v>0</v>
      </c>
      <c r="BO51" s="273">
        <v>0</v>
      </c>
      <c r="BP51" s="273">
        <v>0</v>
      </c>
      <c r="BQ51" s="273">
        <v>0</v>
      </c>
      <c r="BR51" s="273">
        <v>0</v>
      </c>
      <c r="BS51" s="273">
        <v>0</v>
      </c>
      <c r="BT51" s="273">
        <v>0</v>
      </c>
      <c r="BU51" s="273">
        <v>0</v>
      </c>
      <c r="BV51" s="273">
        <v>0</v>
      </c>
      <c r="BW51" s="273">
        <v>0</v>
      </c>
      <c r="BX51" s="273">
        <v>0</v>
      </c>
      <c r="BY51" s="273">
        <v>0</v>
      </c>
      <c r="BZ51" s="273">
        <v>0</v>
      </c>
      <c r="CA51" s="273">
        <v>0</v>
      </c>
      <c r="CB51" s="273">
        <v>0</v>
      </c>
      <c r="CC51" s="273">
        <v>0</v>
      </c>
      <c r="CD51" s="273">
        <v>1.567605034387082E-7</v>
      </c>
      <c r="CE51" s="273">
        <v>0</v>
      </c>
      <c r="CF51" s="273">
        <v>0</v>
      </c>
      <c r="CG51" s="273">
        <v>0</v>
      </c>
      <c r="CH51" s="273">
        <v>0</v>
      </c>
      <c r="CI51" s="273">
        <v>0</v>
      </c>
      <c r="CJ51" s="273">
        <v>0</v>
      </c>
      <c r="CK51" s="273">
        <v>4.6388656928204526E-5</v>
      </c>
      <c r="CL51" s="273">
        <v>0</v>
      </c>
      <c r="CM51" s="273">
        <v>0</v>
      </c>
      <c r="CN51" s="273">
        <v>0</v>
      </c>
      <c r="CO51" s="273">
        <v>0</v>
      </c>
      <c r="CP51" s="273">
        <v>0</v>
      </c>
      <c r="CQ51" s="273">
        <v>0</v>
      </c>
      <c r="CR51" s="273">
        <v>1.5576378968261416E-2</v>
      </c>
      <c r="CS51" s="273">
        <v>0</v>
      </c>
      <c r="CT51" s="273">
        <v>0</v>
      </c>
      <c r="CU51" s="273">
        <v>0</v>
      </c>
      <c r="CV51" s="273">
        <v>0</v>
      </c>
      <c r="CW51" s="273">
        <v>0</v>
      </c>
      <c r="CX51" s="273">
        <v>0</v>
      </c>
      <c r="CY51" s="273">
        <v>0</v>
      </c>
      <c r="CZ51" s="274">
        <v>0</v>
      </c>
    </row>
    <row r="52" spans="1:104" s="275" customFormat="1" ht="15" customHeight="1" x14ac:dyDescent="0.15">
      <c r="A52" s="276" t="s">
        <v>374</v>
      </c>
      <c r="B52" s="277" t="s">
        <v>648</v>
      </c>
      <c r="C52" s="272">
        <v>0</v>
      </c>
      <c r="D52" s="273">
        <v>0</v>
      </c>
      <c r="E52" s="273">
        <v>0</v>
      </c>
      <c r="F52" s="273">
        <v>0</v>
      </c>
      <c r="G52" s="273">
        <v>9.3822753156735177E-6</v>
      </c>
      <c r="H52" s="273">
        <v>0</v>
      </c>
      <c r="I52" s="273">
        <v>2.8401918021103974E-5</v>
      </c>
      <c r="J52" s="273">
        <v>2.6658582309067011E-7</v>
      </c>
      <c r="K52" s="273">
        <v>6.1109205409223907E-6</v>
      </c>
      <c r="L52" s="273">
        <v>0</v>
      </c>
      <c r="M52" s="273">
        <v>3.0982691298201322E-6</v>
      </c>
      <c r="N52" s="273">
        <v>1.6554087376611695E-7</v>
      </c>
      <c r="O52" s="273">
        <v>3.0349637615536664E-6</v>
      </c>
      <c r="P52" s="273">
        <v>0</v>
      </c>
      <c r="Q52" s="273">
        <v>0</v>
      </c>
      <c r="R52" s="273">
        <v>7.2257621372614279E-7</v>
      </c>
      <c r="S52" s="273">
        <v>1.4263038539286739E-6</v>
      </c>
      <c r="T52" s="273">
        <v>1.2359612282708028E-5</v>
      </c>
      <c r="U52" s="273">
        <v>1.365163190889332E-6</v>
      </c>
      <c r="V52" s="273">
        <v>3.9588622005325631E-5</v>
      </c>
      <c r="W52" s="273">
        <v>8.5214235584597873E-4</v>
      </c>
      <c r="X52" s="273">
        <v>0</v>
      </c>
      <c r="Y52" s="273">
        <v>3.0007802028527416E-6</v>
      </c>
      <c r="Z52" s="273">
        <v>0</v>
      </c>
      <c r="AA52" s="273">
        <v>0</v>
      </c>
      <c r="AB52" s="273">
        <v>1.4157148892068337E-5</v>
      </c>
      <c r="AC52" s="273">
        <v>3.2672722011146064E-6</v>
      </c>
      <c r="AD52" s="273">
        <v>0</v>
      </c>
      <c r="AE52" s="273">
        <v>1.8282961742293122E-7</v>
      </c>
      <c r="AF52" s="273">
        <v>2.6811089066437878E-6</v>
      </c>
      <c r="AG52" s="273">
        <v>0</v>
      </c>
      <c r="AH52" s="273">
        <v>0</v>
      </c>
      <c r="AI52" s="273">
        <v>4.8048345739711236E-7</v>
      </c>
      <c r="AJ52" s="273">
        <v>0</v>
      </c>
      <c r="AK52" s="273">
        <v>0</v>
      </c>
      <c r="AL52" s="273">
        <v>0</v>
      </c>
      <c r="AM52" s="273">
        <v>1.0951006362534696E-6</v>
      </c>
      <c r="AN52" s="273">
        <v>9.5321803120375665E-7</v>
      </c>
      <c r="AO52" s="273">
        <v>0</v>
      </c>
      <c r="AP52" s="273">
        <v>0</v>
      </c>
      <c r="AQ52" s="273">
        <v>7.1871969745441531E-5</v>
      </c>
      <c r="AR52" s="273">
        <v>6.5129844400943862E-6</v>
      </c>
      <c r="AS52" s="273">
        <v>4.0981993112551452E-3</v>
      </c>
      <c r="AT52" s="273">
        <v>7.927283228789106E-4</v>
      </c>
      <c r="AU52" s="273">
        <v>8.3409844245137133E-3</v>
      </c>
      <c r="AV52" s="273">
        <v>4.4043766996285517E-2</v>
      </c>
      <c r="AW52" s="273">
        <v>0.11739129944712771</v>
      </c>
      <c r="AX52" s="273">
        <v>0.2229665914452508</v>
      </c>
      <c r="AY52" s="273">
        <v>1.7381570890917943E-2</v>
      </c>
      <c r="AZ52" s="273">
        <v>2.326674870785134E-2</v>
      </c>
      <c r="BA52" s="273">
        <v>0.10313607105433861</v>
      </c>
      <c r="BB52" s="273">
        <v>2.9799695609783821E-3</v>
      </c>
      <c r="BC52" s="273">
        <v>0.11034555299061392</v>
      </c>
      <c r="BD52" s="273">
        <v>8.1403250838862642E-2</v>
      </c>
      <c r="BE52" s="273">
        <v>2.1892627396824928E-3</v>
      </c>
      <c r="BF52" s="273">
        <v>1.4369765069061431E-3</v>
      </c>
      <c r="BG52" s="273">
        <v>7.932028709895098E-4</v>
      </c>
      <c r="BH52" s="273">
        <v>1.1494947846202794E-2</v>
      </c>
      <c r="BI52" s="273">
        <v>0</v>
      </c>
      <c r="BJ52" s="273">
        <v>5.0291812335176943E-4</v>
      </c>
      <c r="BK52" s="273">
        <v>1.7490999275624876E-4</v>
      </c>
      <c r="BL52" s="273">
        <v>3.4693150004809655E-5</v>
      </c>
      <c r="BM52" s="273">
        <v>1.1823182747498034E-5</v>
      </c>
      <c r="BN52" s="273">
        <v>1.958508028169221E-6</v>
      </c>
      <c r="BO52" s="273">
        <v>2.2082934369782467E-5</v>
      </c>
      <c r="BP52" s="273">
        <v>0</v>
      </c>
      <c r="BQ52" s="273">
        <v>1.404173325456539E-5</v>
      </c>
      <c r="BR52" s="273">
        <v>3.9487368094911231E-5</v>
      </c>
      <c r="BS52" s="273">
        <v>3.6885847072040539E-5</v>
      </c>
      <c r="BT52" s="273">
        <v>0</v>
      </c>
      <c r="BU52" s="273">
        <v>0</v>
      </c>
      <c r="BV52" s="273">
        <v>0</v>
      </c>
      <c r="BW52" s="273">
        <v>1.2177664293544337E-5</v>
      </c>
      <c r="BX52" s="273">
        <v>6.3831372647303992E-8</v>
      </c>
      <c r="BY52" s="273">
        <v>0</v>
      </c>
      <c r="BZ52" s="273">
        <v>8.7529056911611625E-7</v>
      </c>
      <c r="CA52" s="273">
        <v>1.8051724578450573E-6</v>
      </c>
      <c r="CB52" s="273">
        <v>0</v>
      </c>
      <c r="CC52" s="273">
        <v>4.9478550504092424E-7</v>
      </c>
      <c r="CD52" s="273">
        <v>4.291318781634637E-6</v>
      </c>
      <c r="CE52" s="273">
        <v>2.2092688948470628E-5</v>
      </c>
      <c r="CF52" s="273">
        <v>2.4638810512597975E-4</v>
      </c>
      <c r="CG52" s="273">
        <v>3.2385894234380299E-3</v>
      </c>
      <c r="CH52" s="273">
        <v>1.7464227163617237E-3</v>
      </c>
      <c r="CI52" s="273">
        <v>1.3364519861998731E-3</v>
      </c>
      <c r="CJ52" s="273">
        <v>3.5475663633000422E-5</v>
      </c>
      <c r="CK52" s="273">
        <v>3.6754420123578345E-3</v>
      </c>
      <c r="CL52" s="273">
        <v>1.0034118800666015E-6</v>
      </c>
      <c r="CM52" s="273">
        <v>2.8600966880921556E-5</v>
      </c>
      <c r="CN52" s="273">
        <v>1.0725972845737109E-7</v>
      </c>
      <c r="CO52" s="273">
        <v>0</v>
      </c>
      <c r="CP52" s="273">
        <v>8.1818332375894116E-6</v>
      </c>
      <c r="CQ52" s="273">
        <v>1.6446567732886687E-7</v>
      </c>
      <c r="CR52" s="273">
        <v>4.134043139371564E-2</v>
      </c>
      <c r="CS52" s="273">
        <v>3.1913058173839556E-5</v>
      </c>
      <c r="CT52" s="273">
        <v>8.9240597625263805E-7</v>
      </c>
      <c r="CU52" s="273">
        <v>0</v>
      </c>
      <c r="CV52" s="273">
        <v>3.5278354028107022E-6</v>
      </c>
      <c r="CW52" s="273">
        <v>1.4835699743655428E-8</v>
      </c>
      <c r="CX52" s="273">
        <v>9.7279515690372134E-5</v>
      </c>
      <c r="CY52" s="273">
        <v>3.7488906148713128E-2</v>
      </c>
      <c r="CZ52" s="274">
        <v>0</v>
      </c>
    </row>
    <row r="53" spans="1:104" s="275" customFormat="1" ht="15" customHeight="1" x14ac:dyDescent="0.15">
      <c r="A53" s="276" t="s">
        <v>375</v>
      </c>
      <c r="B53" s="277" t="s">
        <v>649</v>
      </c>
      <c r="C53" s="272">
        <v>0</v>
      </c>
      <c r="D53" s="273">
        <v>7.723828580308543E-5</v>
      </c>
      <c r="E53" s="273">
        <v>0</v>
      </c>
      <c r="F53" s="273">
        <v>0</v>
      </c>
      <c r="G53" s="273">
        <v>8.5498208608357105E-4</v>
      </c>
      <c r="H53" s="273">
        <v>0</v>
      </c>
      <c r="I53" s="273">
        <v>1.4757688797183122E-4</v>
      </c>
      <c r="J53" s="273">
        <v>0</v>
      </c>
      <c r="K53" s="273">
        <v>0</v>
      </c>
      <c r="L53" s="273">
        <v>0</v>
      </c>
      <c r="M53" s="273">
        <v>0</v>
      </c>
      <c r="N53" s="273">
        <v>0</v>
      </c>
      <c r="O53" s="273">
        <v>0</v>
      </c>
      <c r="P53" s="273">
        <v>0</v>
      </c>
      <c r="Q53" s="273">
        <v>0</v>
      </c>
      <c r="R53" s="273">
        <v>0</v>
      </c>
      <c r="S53" s="273">
        <v>1.826364691006229E-5</v>
      </c>
      <c r="T53" s="273">
        <v>1.893892104330109E-4</v>
      </c>
      <c r="U53" s="273">
        <v>0</v>
      </c>
      <c r="V53" s="273">
        <v>0</v>
      </c>
      <c r="W53" s="273">
        <v>0</v>
      </c>
      <c r="X53" s="273">
        <v>0</v>
      </c>
      <c r="Y53" s="273">
        <v>0</v>
      </c>
      <c r="Z53" s="273">
        <v>0</v>
      </c>
      <c r="AA53" s="273">
        <v>0</v>
      </c>
      <c r="AB53" s="273">
        <v>0</v>
      </c>
      <c r="AC53" s="273">
        <v>0</v>
      </c>
      <c r="AD53" s="273">
        <v>0</v>
      </c>
      <c r="AE53" s="273">
        <v>5.4036309149444116E-6</v>
      </c>
      <c r="AF53" s="273">
        <v>0</v>
      </c>
      <c r="AG53" s="273">
        <v>0</v>
      </c>
      <c r="AH53" s="273">
        <v>0</v>
      </c>
      <c r="AI53" s="273">
        <v>1.4161617691704364E-5</v>
      </c>
      <c r="AJ53" s="273">
        <v>0</v>
      </c>
      <c r="AK53" s="273">
        <v>0</v>
      </c>
      <c r="AL53" s="273">
        <v>0</v>
      </c>
      <c r="AM53" s="273">
        <v>0</v>
      </c>
      <c r="AN53" s="273">
        <v>0</v>
      </c>
      <c r="AO53" s="273">
        <v>0</v>
      </c>
      <c r="AP53" s="273">
        <v>0</v>
      </c>
      <c r="AQ53" s="273">
        <v>6.833117261882946E-6</v>
      </c>
      <c r="AR53" s="273">
        <v>4.953952973075277E-4</v>
      </c>
      <c r="AS53" s="273">
        <v>1.5543593633597451E-4</v>
      </c>
      <c r="AT53" s="273">
        <v>1.6519560742928888E-2</v>
      </c>
      <c r="AU53" s="273">
        <v>1.5257288926192771E-2</v>
      </c>
      <c r="AV53" s="273">
        <v>7.5856975345842343E-3</v>
      </c>
      <c r="AW53" s="273">
        <v>0</v>
      </c>
      <c r="AX53" s="273">
        <v>1.1670565185229612E-3</v>
      </c>
      <c r="AY53" s="273">
        <v>0.15673201279792112</v>
      </c>
      <c r="AZ53" s="273">
        <v>1.5336450898350971E-2</v>
      </c>
      <c r="BA53" s="273">
        <v>7.8139813382565749E-3</v>
      </c>
      <c r="BB53" s="273">
        <v>2.3386900565270747E-3</v>
      </c>
      <c r="BC53" s="273">
        <v>9.9974145044151308E-3</v>
      </c>
      <c r="BD53" s="273">
        <v>1.0710380085809866E-2</v>
      </c>
      <c r="BE53" s="273">
        <v>2.223258321932663E-2</v>
      </c>
      <c r="BF53" s="273">
        <v>1.3402794052080525E-2</v>
      </c>
      <c r="BG53" s="273">
        <v>1.1998036930249678E-2</v>
      </c>
      <c r="BH53" s="273">
        <v>3.2982958801111907E-3</v>
      </c>
      <c r="BI53" s="273">
        <v>0</v>
      </c>
      <c r="BJ53" s="273">
        <v>2.0809228776976726E-3</v>
      </c>
      <c r="BK53" s="273">
        <v>3.5604525413477162E-3</v>
      </c>
      <c r="BL53" s="273">
        <v>2.4860879315649876E-3</v>
      </c>
      <c r="BM53" s="273">
        <v>0</v>
      </c>
      <c r="BN53" s="273">
        <v>0</v>
      </c>
      <c r="BO53" s="273">
        <v>0</v>
      </c>
      <c r="BP53" s="273">
        <v>0</v>
      </c>
      <c r="BQ53" s="273">
        <v>2.3934772593009188E-7</v>
      </c>
      <c r="BR53" s="273">
        <v>0</v>
      </c>
      <c r="BS53" s="273">
        <v>0</v>
      </c>
      <c r="BT53" s="273">
        <v>0</v>
      </c>
      <c r="BU53" s="273">
        <v>0</v>
      </c>
      <c r="BV53" s="273">
        <v>0</v>
      </c>
      <c r="BW53" s="273">
        <v>6.6270414168886376E-5</v>
      </c>
      <c r="BX53" s="273">
        <v>0</v>
      </c>
      <c r="BY53" s="273">
        <v>8.9752969548503999E-6</v>
      </c>
      <c r="BZ53" s="273">
        <v>0</v>
      </c>
      <c r="CA53" s="273">
        <v>0</v>
      </c>
      <c r="CB53" s="273">
        <v>0</v>
      </c>
      <c r="CC53" s="273">
        <v>1.6426878767358684E-5</v>
      </c>
      <c r="CD53" s="273">
        <v>0</v>
      </c>
      <c r="CE53" s="273">
        <v>6.5858964345034396E-7</v>
      </c>
      <c r="CF53" s="273">
        <v>1.1930939546078456E-6</v>
      </c>
      <c r="CG53" s="273">
        <v>0</v>
      </c>
      <c r="CH53" s="273">
        <v>0</v>
      </c>
      <c r="CI53" s="273">
        <v>4.6041923864816108E-7</v>
      </c>
      <c r="CJ53" s="273">
        <v>0</v>
      </c>
      <c r="CK53" s="273">
        <v>0</v>
      </c>
      <c r="CL53" s="273">
        <v>0</v>
      </c>
      <c r="CM53" s="273">
        <v>0</v>
      </c>
      <c r="CN53" s="273">
        <v>0</v>
      </c>
      <c r="CO53" s="273">
        <v>0</v>
      </c>
      <c r="CP53" s="273">
        <v>0</v>
      </c>
      <c r="CQ53" s="273">
        <v>0</v>
      </c>
      <c r="CR53" s="273">
        <v>1.8523880696733955E-2</v>
      </c>
      <c r="CS53" s="273">
        <v>4.9870646970448589E-8</v>
      </c>
      <c r="CT53" s="273">
        <v>0</v>
      </c>
      <c r="CU53" s="273">
        <v>0</v>
      </c>
      <c r="CV53" s="273">
        <v>0</v>
      </c>
      <c r="CW53" s="273">
        <v>0</v>
      </c>
      <c r="CX53" s="273">
        <v>1.4680902520345795E-5</v>
      </c>
      <c r="CY53" s="273">
        <v>0</v>
      </c>
      <c r="CZ53" s="274">
        <v>7.6415167998392046E-5</v>
      </c>
    </row>
    <row r="54" spans="1:104" s="275" customFormat="1" ht="15" customHeight="1" x14ac:dyDescent="0.15">
      <c r="A54" s="276" t="s">
        <v>376</v>
      </c>
      <c r="B54" s="277" t="s">
        <v>650</v>
      </c>
      <c r="C54" s="272">
        <v>0</v>
      </c>
      <c r="D54" s="273">
        <v>0</v>
      </c>
      <c r="E54" s="273">
        <v>0</v>
      </c>
      <c r="F54" s="273">
        <v>0</v>
      </c>
      <c r="G54" s="273">
        <v>0</v>
      </c>
      <c r="H54" s="273">
        <v>0</v>
      </c>
      <c r="I54" s="273">
        <v>0</v>
      </c>
      <c r="J54" s="273">
        <v>0</v>
      </c>
      <c r="K54" s="273">
        <v>0</v>
      </c>
      <c r="L54" s="273">
        <v>0</v>
      </c>
      <c r="M54" s="273">
        <v>0</v>
      </c>
      <c r="N54" s="273">
        <v>0</v>
      </c>
      <c r="O54" s="273">
        <v>0</v>
      </c>
      <c r="P54" s="273">
        <v>0</v>
      </c>
      <c r="Q54" s="273">
        <v>0</v>
      </c>
      <c r="R54" s="273">
        <v>0</v>
      </c>
      <c r="S54" s="273">
        <v>0</v>
      </c>
      <c r="T54" s="273">
        <v>0</v>
      </c>
      <c r="U54" s="273">
        <v>0</v>
      </c>
      <c r="V54" s="273">
        <v>0</v>
      </c>
      <c r="W54" s="273">
        <v>0</v>
      </c>
      <c r="X54" s="273">
        <v>0</v>
      </c>
      <c r="Y54" s="273">
        <v>0</v>
      </c>
      <c r="Z54" s="273">
        <v>0</v>
      </c>
      <c r="AA54" s="273">
        <v>0</v>
      </c>
      <c r="AB54" s="273">
        <v>0</v>
      </c>
      <c r="AC54" s="273">
        <v>0</v>
      </c>
      <c r="AD54" s="273">
        <v>0</v>
      </c>
      <c r="AE54" s="273">
        <v>1.4016937335758061E-6</v>
      </c>
      <c r="AF54" s="273">
        <v>0</v>
      </c>
      <c r="AG54" s="273">
        <v>0</v>
      </c>
      <c r="AH54" s="273">
        <v>0</v>
      </c>
      <c r="AI54" s="273">
        <v>0</v>
      </c>
      <c r="AJ54" s="273">
        <v>0</v>
      </c>
      <c r="AK54" s="273">
        <v>0</v>
      </c>
      <c r="AL54" s="273">
        <v>0</v>
      </c>
      <c r="AM54" s="273">
        <v>0</v>
      </c>
      <c r="AN54" s="273">
        <v>0</v>
      </c>
      <c r="AO54" s="273">
        <v>0</v>
      </c>
      <c r="AP54" s="273">
        <v>0</v>
      </c>
      <c r="AQ54" s="273">
        <v>0</v>
      </c>
      <c r="AR54" s="273">
        <v>0</v>
      </c>
      <c r="AS54" s="273">
        <v>0</v>
      </c>
      <c r="AT54" s="273">
        <v>0</v>
      </c>
      <c r="AU54" s="273">
        <v>0</v>
      </c>
      <c r="AV54" s="273">
        <v>0</v>
      </c>
      <c r="AW54" s="273">
        <v>0</v>
      </c>
      <c r="AX54" s="273">
        <v>0</v>
      </c>
      <c r="AY54" s="273">
        <v>0</v>
      </c>
      <c r="AZ54" s="273">
        <v>7.7540536549347769E-2</v>
      </c>
      <c r="BA54" s="273">
        <v>0</v>
      </c>
      <c r="BB54" s="273">
        <v>5.3277167359565823E-6</v>
      </c>
      <c r="BC54" s="273">
        <v>0</v>
      </c>
      <c r="BD54" s="273">
        <v>0</v>
      </c>
      <c r="BE54" s="273">
        <v>0</v>
      </c>
      <c r="BF54" s="273">
        <v>3.8827675751045926E-4</v>
      </c>
      <c r="BG54" s="273">
        <v>4.1647751671676581E-3</v>
      </c>
      <c r="BH54" s="273">
        <v>2.4201883950409118E-6</v>
      </c>
      <c r="BI54" s="273">
        <v>0</v>
      </c>
      <c r="BJ54" s="273">
        <v>4.0691025477969716E-3</v>
      </c>
      <c r="BK54" s="273">
        <v>0</v>
      </c>
      <c r="BL54" s="273">
        <v>0</v>
      </c>
      <c r="BM54" s="273">
        <v>0</v>
      </c>
      <c r="BN54" s="273">
        <v>0</v>
      </c>
      <c r="BO54" s="273">
        <v>0</v>
      </c>
      <c r="BP54" s="273">
        <v>0</v>
      </c>
      <c r="BQ54" s="273">
        <v>0</v>
      </c>
      <c r="BR54" s="273">
        <v>0</v>
      </c>
      <c r="BS54" s="273">
        <v>0</v>
      </c>
      <c r="BT54" s="273">
        <v>0</v>
      </c>
      <c r="BU54" s="273">
        <v>0</v>
      </c>
      <c r="BV54" s="273">
        <v>0</v>
      </c>
      <c r="BW54" s="273">
        <v>0</v>
      </c>
      <c r="BX54" s="273">
        <v>5.764553235257435E-5</v>
      </c>
      <c r="BY54" s="273">
        <v>0</v>
      </c>
      <c r="BZ54" s="273">
        <v>0</v>
      </c>
      <c r="CA54" s="273">
        <v>0</v>
      </c>
      <c r="CB54" s="273">
        <v>0</v>
      </c>
      <c r="CC54" s="273">
        <v>0</v>
      </c>
      <c r="CD54" s="273">
        <v>1.489224782667728E-5</v>
      </c>
      <c r="CE54" s="273">
        <v>0</v>
      </c>
      <c r="CF54" s="273">
        <v>0</v>
      </c>
      <c r="CG54" s="273">
        <v>0</v>
      </c>
      <c r="CH54" s="273">
        <v>1.4045704893419478E-4</v>
      </c>
      <c r="CI54" s="273">
        <v>5.7268269396758492E-4</v>
      </c>
      <c r="CJ54" s="273">
        <v>0</v>
      </c>
      <c r="CK54" s="273">
        <v>0</v>
      </c>
      <c r="CL54" s="273">
        <v>0</v>
      </c>
      <c r="CM54" s="273">
        <v>0</v>
      </c>
      <c r="CN54" s="273">
        <v>0</v>
      </c>
      <c r="CO54" s="273">
        <v>0</v>
      </c>
      <c r="CP54" s="273">
        <v>9.6315003347193469E-5</v>
      </c>
      <c r="CQ54" s="273">
        <v>0</v>
      </c>
      <c r="CR54" s="273">
        <v>6.5807772834041867E-3</v>
      </c>
      <c r="CS54" s="273">
        <v>2.5176364945581463E-5</v>
      </c>
      <c r="CT54" s="273">
        <v>0</v>
      </c>
      <c r="CU54" s="273">
        <v>0</v>
      </c>
      <c r="CV54" s="273">
        <v>0</v>
      </c>
      <c r="CW54" s="273">
        <v>2.969662017687507E-4</v>
      </c>
      <c r="CX54" s="273">
        <v>1.7201865579395072E-5</v>
      </c>
      <c r="CY54" s="273">
        <v>0</v>
      </c>
      <c r="CZ54" s="274">
        <v>0</v>
      </c>
    </row>
    <row r="55" spans="1:104" s="275" customFormat="1" ht="15" customHeight="1" x14ac:dyDescent="0.15">
      <c r="A55" s="276" t="s">
        <v>377</v>
      </c>
      <c r="B55" s="277" t="s">
        <v>651</v>
      </c>
      <c r="C55" s="272">
        <v>0</v>
      </c>
      <c r="D55" s="273">
        <v>0</v>
      </c>
      <c r="E55" s="273">
        <v>0</v>
      </c>
      <c r="F55" s="273">
        <v>0</v>
      </c>
      <c r="G55" s="273">
        <v>0</v>
      </c>
      <c r="H55" s="273">
        <v>0</v>
      </c>
      <c r="I55" s="273">
        <v>0</v>
      </c>
      <c r="J55" s="273">
        <v>0</v>
      </c>
      <c r="K55" s="273">
        <v>0</v>
      </c>
      <c r="L55" s="273">
        <v>0</v>
      </c>
      <c r="M55" s="273">
        <v>0</v>
      </c>
      <c r="N55" s="273">
        <v>0</v>
      </c>
      <c r="O55" s="273">
        <v>0</v>
      </c>
      <c r="P55" s="273">
        <v>0</v>
      </c>
      <c r="Q55" s="273">
        <v>0</v>
      </c>
      <c r="R55" s="273">
        <v>0</v>
      </c>
      <c r="S55" s="273">
        <v>0</v>
      </c>
      <c r="T55" s="273">
        <v>0</v>
      </c>
      <c r="U55" s="273">
        <v>0</v>
      </c>
      <c r="V55" s="273">
        <v>0</v>
      </c>
      <c r="W55" s="273">
        <v>0</v>
      </c>
      <c r="X55" s="273">
        <v>0</v>
      </c>
      <c r="Y55" s="273">
        <v>0</v>
      </c>
      <c r="Z55" s="273">
        <v>0</v>
      </c>
      <c r="AA55" s="273">
        <v>0</v>
      </c>
      <c r="AB55" s="273">
        <v>0</v>
      </c>
      <c r="AC55" s="273">
        <v>0</v>
      </c>
      <c r="AD55" s="273">
        <v>0</v>
      </c>
      <c r="AE55" s="273">
        <v>0</v>
      </c>
      <c r="AF55" s="273">
        <v>0</v>
      </c>
      <c r="AG55" s="273">
        <v>0</v>
      </c>
      <c r="AH55" s="273">
        <v>0</v>
      </c>
      <c r="AI55" s="273">
        <v>0</v>
      </c>
      <c r="AJ55" s="273">
        <v>0</v>
      </c>
      <c r="AK55" s="273">
        <v>0</v>
      </c>
      <c r="AL55" s="273">
        <v>0</v>
      </c>
      <c r="AM55" s="273">
        <v>0</v>
      </c>
      <c r="AN55" s="273">
        <v>0</v>
      </c>
      <c r="AO55" s="273">
        <v>0</v>
      </c>
      <c r="AP55" s="273">
        <v>0</v>
      </c>
      <c r="AQ55" s="273">
        <v>0</v>
      </c>
      <c r="AR55" s="273">
        <v>0</v>
      </c>
      <c r="AS55" s="273">
        <v>0</v>
      </c>
      <c r="AT55" s="273">
        <v>2.5745926935699793E-3</v>
      </c>
      <c r="AU55" s="273">
        <v>3.3470472753948655E-3</v>
      </c>
      <c r="AV55" s="273">
        <v>3.0742026810479731E-3</v>
      </c>
      <c r="AW55" s="273">
        <v>5.372798984052556E-6</v>
      </c>
      <c r="AX55" s="273">
        <v>0</v>
      </c>
      <c r="AY55" s="273">
        <v>2.7219395255734555E-3</v>
      </c>
      <c r="AZ55" s="273">
        <v>0</v>
      </c>
      <c r="BA55" s="273">
        <v>2.4722443989820868E-2</v>
      </c>
      <c r="BB55" s="273">
        <v>0</v>
      </c>
      <c r="BC55" s="273">
        <v>2.9847201943122538E-4</v>
      </c>
      <c r="BD55" s="273">
        <v>1.4944528535466498E-4</v>
      </c>
      <c r="BE55" s="273">
        <v>1.5416792125735515E-5</v>
      </c>
      <c r="BF55" s="273">
        <v>5.9691350005907709E-3</v>
      </c>
      <c r="BG55" s="273">
        <v>5.4168455922949514E-4</v>
      </c>
      <c r="BH55" s="273">
        <v>0</v>
      </c>
      <c r="BI55" s="273">
        <v>0</v>
      </c>
      <c r="BJ55" s="273">
        <v>1.0912621107401715E-4</v>
      </c>
      <c r="BK55" s="273">
        <v>4.1850816096954711E-5</v>
      </c>
      <c r="BL55" s="273">
        <v>4.5651277640772068E-4</v>
      </c>
      <c r="BM55" s="273">
        <v>0</v>
      </c>
      <c r="BN55" s="273">
        <v>0</v>
      </c>
      <c r="BO55" s="273">
        <v>0</v>
      </c>
      <c r="BP55" s="273">
        <v>0</v>
      </c>
      <c r="BQ55" s="273">
        <v>0</v>
      </c>
      <c r="BR55" s="273">
        <v>0</v>
      </c>
      <c r="BS55" s="273">
        <v>0</v>
      </c>
      <c r="BT55" s="273">
        <v>0</v>
      </c>
      <c r="BU55" s="273">
        <v>0</v>
      </c>
      <c r="BV55" s="273">
        <v>0</v>
      </c>
      <c r="BW55" s="273">
        <v>1.8320861013055542E-5</v>
      </c>
      <c r="BX55" s="273">
        <v>0</v>
      </c>
      <c r="BY55" s="273">
        <v>0</v>
      </c>
      <c r="BZ55" s="273">
        <v>0</v>
      </c>
      <c r="CA55" s="273">
        <v>0</v>
      </c>
      <c r="CB55" s="273">
        <v>0</v>
      </c>
      <c r="CC55" s="273">
        <v>0</v>
      </c>
      <c r="CD55" s="273">
        <v>0</v>
      </c>
      <c r="CE55" s="273">
        <v>0</v>
      </c>
      <c r="CF55" s="273">
        <v>0</v>
      </c>
      <c r="CG55" s="273">
        <v>0</v>
      </c>
      <c r="CH55" s="273">
        <v>4.757216277619168E-6</v>
      </c>
      <c r="CI55" s="273">
        <v>5.1553394435948925E-4</v>
      </c>
      <c r="CJ55" s="273">
        <v>0</v>
      </c>
      <c r="CK55" s="273">
        <v>0</v>
      </c>
      <c r="CL55" s="273">
        <v>5.8902412278803266E-5</v>
      </c>
      <c r="CM55" s="273">
        <v>0</v>
      </c>
      <c r="CN55" s="273">
        <v>0</v>
      </c>
      <c r="CO55" s="273">
        <v>0</v>
      </c>
      <c r="CP55" s="273">
        <v>0</v>
      </c>
      <c r="CQ55" s="273">
        <v>0</v>
      </c>
      <c r="CR55" s="273">
        <v>2.5052529800668267E-3</v>
      </c>
      <c r="CS55" s="273">
        <v>4.7751144474204522E-5</v>
      </c>
      <c r="CT55" s="273">
        <v>0</v>
      </c>
      <c r="CU55" s="273">
        <v>0</v>
      </c>
      <c r="CV55" s="273">
        <v>0</v>
      </c>
      <c r="CW55" s="273">
        <v>0</v>
      </c>
      <c r="CX55" s="273">
        <v>0</v>
      </c>
      <c r="CY55" s="273">
        <v>0</v>
      </c>
      <c r="CZ55" s="274">
        <v>0</v>
      </c>
    </row>
    <row r="56" spans="1:104" s="275" customFormat="1" ht="15" customHeight="1" x14ac:dyDescent="0.15">
      <c r="A56" s="276" t="s">
        <v>378</v>
      </c>
      <c r="B56" s="277" t="s">
        <v>652</v>
      </c>
      <c r="C56" s="272">
        <v>6.182068455730029E-6</v>
      </c>
      <c r="D56" s="273">
        <v>6.6109659292016583E-5</v>
      </c>
      <c r="E56" s="273">
        <v>5.2187132433095977E-6</v>
      </c>
      <c r="F56" s="273">
        <v>0</v>
      </c>
      <c r="G56" s="273">
        <v>1.0449159522301324E-3</v>
      </c>
      <c r="H56" s="273">
        <v>0</v>
      </c>
      <c r="I56" s="273">
        <v>2.4091611626170736E-4</v>
      </c>
      <c r="J56" s="273">
        <v>0</v>
      </c>
      <c r="K56" s="273">
        <v>0</v>
      </c>
      <c r="L56" s="273">
        <v>0</v>
      </c>
      <c r="M56" s="273">
        <v>0</v>
      </c>
      <c r="N56" s="273">
        <v>0</v>
      </c>
      <c r="O56" s="273">
        <v>0</v>
      </c>
      <c r="P56" s="273">
        <v>0</v>
      </c>
      <c r="Q56" s="273">
        <v>0</v>
      </c>
      <c r="R56" s="273">
        <v>0</v>
      </c>
      <c r="S56" s="273">
        <v>2.7830319101047296E-7</v>
      </c>
      <c r="T56" s="273">
        <v>7.1848049178772433E-4</v>
      </c>
      <c r="U56" s="273">
        <v>0</v>
      </c>
      <c r="V56" s="273">
        <v>0</v>
      </c>
      <c r="W56" s="273">
        <v>1.8836295140744944E-5</v>
      </c>
      <c r="X56" s="273">
        <v>0</v>
      </c>
      <c r="Y56" s="273">
        <v>0</v>
      </c>
      <c r="Z56" s="273">
        <v>0</v>
      </c>
      <c r="AA56" s="273">
        <v>0</v>
      </c>
      <c r="AB56" s="273">
        <v>5.1635292552233216E-6</v>
      </c>
      <c r="AC56" s="273">
        <v>0</v>
      </c>
      <c r="AD56" s="273">
        <v>0</v>
      </c>
      <c r="AE56" s="273">
        <v>2.1452008444290596E-5</v>
      </c>
      <c r="AF56" s="273">
        <v>0</v>
      </c>
      <c r="AG56" s="273">
        <v>0</v>
      </c>
      <c r="AH56" s="273">
        <v>0</v>
      </c>
      <c r="AI56" s="273">
        <v>0</v>
      </c>
      <c r="AJ56" s="273">
        <v>2.9331149907333164E-4</v>
      </c>
      <c r="AK56" s="273">
        <v>0</v>
      </c>
      <c r="AL56" s="273">
        <v>0</v>
      </c>
      <c r="AM56" s="273">
        <v>0</v>
      </c>
      <c r="AN56" s="273">
        <v>0</v>
      </c>
      <c r="AO56" s="273">
        <v>0</v>
      </c>
      <c r="AP56" s="273">
        <v>0</v>
      </c>
      <c r="AQ56" s="273">
        <v>1.8635774350589853E-7</v>
      </c>
      <c r="AR56" s="273">
        <v>4.220958556994968E-6</v>
      </c>
      <c r="AS56" s="273">
        <v>3.7898916413175115E-4</v>
      </c>
      <c r="AT56" s="273">
        <v>5.0529736979287756E-4</v>
      </c>
      <c r="AU56" s="273">
        <v>1.8307125003860559E-3</v>
      </c>
      <c r="AV56" s="273">
        <v>4.0638977077371678E-3</v>
      </c>
      <c r="AW56" s="273">
        <v>2.6356866568603692E-2</v>
      </c>
      <c r="AX56" s="273">
        <v>1.2613306943361522E-2</v>
      </c>
      <c r="AY56" s="273">
        <v>7.5331091596280856E-3</v>
      </c>
      <c r="AZ56" s="273">
        <v>1.0683337435392567E-2</v>
      </c>
      <c r="BA56" s="273">
        <v>4.4985903897011128E-3</v>
      </c>
      <c r="BB56" s="273">
        <v>2.148916786392301E-2</v>
      </c>
      <c r="BC56" s="273">
        <v>9.648028441311832E-3</v>
      </c>
      <c r="BD56" s="273">
        <v>1.9719709308724676E-3</v>
      </c>
      <c r="BE56" s="273">
        <v>1.391620972525299E-2</v>
      </c>
      <c r="BF56" s="273">
        <v>1.2073266022454513E-3</v>
      </c>
      <c r="BG56" s="273">
        <v>3.8077418563278328E-3</v>
      </c>
      <c r="BH56" s="273">
        <v>1.2586999985394689E-2</v>
      </c>
      <c r="BI56" s="273">
        <v>0</v>
      </c>
      <c r="BJ56" s="273">
        <v>4.58161509015452E-3</v>
      </c>
      <c r="BK56" s="273">
        <v>3.7035153195451968E-3</v>
      </c>
      <c r="BL56" s="273">
        <v>1.410034453220028E-3</v>
      </c>
      <c r="BM56" s="273">
        <v>7.9768731083795894E-6</v>
      </c>
      <c r="BN56" s="273">
        <v>0</v>
      </c>
      <c r="BO56" s="273">
        <v>1.973415307995471E-4</v>
      </c>
      <c r="BP56" s="273">
        <v>0</v>
      </c>
      <c r="BQ56" s="273">
        <v>2.8065610408942345E-4</v>
      </c>
      <c r="BR56" s="273">
        <v>1.8343528589287689E-4</v>
      </c>
      <c r="BS56" s="273">
        <v>1.8347611269684246E-6</v>
      </c>
      <c r="BT56" s="273">
        <v>6.3677077673980726E-5</v>
      </c>
      <c r="BU56" s="273">
        <v>2.0795836065022759E-5</v>
      </c>
      <c r="BV56" s="273">
        <v>0</v>
      </c>
      <c r="BW56" s="273">
        <v>3.4380155800167137E-4</v>
      </c>
      <c r="BX56" s="273">
        <v>2.9495897015113289E-5</v>
      </c>
      <c r="BY56" s="273">
        <v>1.6213726004481947E-4</v>
      </c>
      <c r="BZ56" s="273">
        <v>3.4136332195528537E-4</v>
      </c>
      <c r="CA56" s="273">
        <v>3.8880637553585853E-5</v>
      </c>
      <c r="CB56" s="273">
        <v>1.0821040996690016E-4</v>
      </c>
      <c r="CC56" s="273">
        <v>2.5530932060111689E-5</v>
      </c>
      <c r="CD56" s="273">
        <v>2.1619232930490844E-4</v>
      </c>
      <c r="CE56" s="273">
        <v>0</v>
      </c>
      <c r="CF56" s="273">
        <v>0</v>
      </c>
      <c r="CG56" s="273">
        <v>7.4234310225512431E-4</v>
      </c>
      <c r="CH56" s="273">
        <v>1.6371878784680153E-4</v>
      </c>
      <c r="CI56" s="273">
        <v>2.8358671544297624E-4</v>
      </c>
      <c r="CJ56" s="273">
        <v>6.0494959858743583E-4</v>
      </c>
      <c r="CK56" s="273">
        <v>4.2728749388922958E-4</v>
      </c>
      <c r="CL56" s="273">
        <v>4.1652267617232757E-5</v>
      </c>
      <c r="CM56" s="273">
        <v>3.2109406864162295E-6</v>
      </c>
      <c r="CN56" s="273">
        <v>7.3716686103429581E-6</v>
      </c>
      <c r="CO56" s="273">
        <v>0</v>
      </c>
      <c r="CP56" s="273">
        <v>2.5127563016918889E-5</v>
      </c>
      <c r="CQ56" s="273">
        <v>0</v>
      </c>
      <c r="CR56" s="273">
        <v>6.3053627315045931E-3</v>
      </c>
      <c r="CS56" s="273">
        <v>8.3117744950747652E-5</v>
      </c>
      <c r="CT56" s="273">
        <v>1.092100100446876E-4</v>
      </c>
      <c r="CU56" s="273">
        <v>4.2887825165969141E-5</v>
      </c>
      <c r="CV56" s="273">
        <v>2.7508184913055603E-5</v>
      </c>
      <c r="CW56" s="273">
        <v>3.5699144293158054E-4</v>
      </c>
      <c r="CX56" s="273">
        <v>9.4665870165916633E-5</v>
      </c>
      <c r="CY56" s="273">
        <v>0</v>
      </c>
      <c r="CZ56" s="274">
        <v>1.1376901317926593E-3</v>
      </c>
    </row>
    <row r="57" spans="1:104" s="275" customFormat="1" ht="15" customHeight="1" x14ac:dyDescent="0.15">
      <c r="A57" s="276" t="s">
        <v>379</v>
      </c>
      <c r="B57" s="277" t="s">
        <v>573</v>
      </c>
      <c r="C57" s="272">
        <v>2.0606894852433431E-6</v>
      </c>
      <c r="D57" s="273">
        <v>0</v>
      </c>
      <c r="E57" s="273">
        <v>2.2878466093437612E-5</v>
      </c>
      <c r="F57" s="273">
        <v>1.0396849143130271E-4</v>
      </c>
      <c r="G57" s="273">
        <v>4.9631982157709233E-5</v>
      </c>
      <c r="H57" s="273">
        <v>0</v>
      </c>
      <c r="I57" s="273">
        <v>1.6962860686417381E-5</v>
      </c>
      <c r="J57" s="273">
        <v>1.7398497397559015E-5</v>
      </c>
      <c r="K57" s="273">
        <v>2.5584387331328409E-5</v>
      </c>
      <c r="L57" s="273">
        <v>5.002096313320178E-6</v>
      </c>
      <c r="M57" s="273">
        <v>1.5358562686394082E-5</v>
      </c>
      <c r="N57" s="273">
        <v>1.2277614804320341E-5</v>
      </c>
      <c r="O57" s="273">
        <v>7.3132836447760926E-5</v>
      </c>
      <c r="P57" s="273">
        <v>0</v>
      </c>
      <c r="Q57" s="273">
        <v>8.0586468021022999E-6</v>
      </c>
      <c r="R57" s="273">
        <v>2.380251056980235E-6</v>
      </c>
      <c r="S57" s="273">
        <v>1.7567888932536108E-5</v>
      </c>
      <c r="T57" s="273">
        <v>1.2234767714195826E-5</v>
      </c>
      <c r="U57" s="273">
        <v>2.0118194392053312E-6</v>
      </c>
      <c r="V57" s="273">
        <v>3.2384682441752185E-6</v>
      </c>
      <c r="W57" s="273">
        <v>2.1818102479627346E-7</v>
      </c>
      <c r="X57" s="273">
        <v>2.4773468489605346E-6</v>
      </c>
      <c r="Y57" s="273">
        <v>3.3342002253919353E-6</v>
      </c>
      <c r="Z57" s="273">
        <v>9.2629043836694993E-6</v>
      </c>
      <c r="AA57" s="273">
        <v>3.3067446568517588E-6</v>
      </c>
      <c r="AB57" s="273">
        <v>1.1825049415258682E-4</v>
      </c>
      <c r="AC57" s="273">
        <v>3.7340253727024075E-6</v>
      </c>
      <c r="AD57" s="273">
        <v>1.2599326635987566E-5</v>
      </c>
      <c r="AE57" s="273">
        <v>1.5032657432552123E-6</v>
      </c>
      <c r="AF57" s="273">
        <v>6.1871743999472029E-7</v>
      </c>
      <c r="AG57" s="273">
        <v>3.4230321510115544E-5</v>
      </c>
      <c r="AH57" s="273">
        <v>1.2087400117588106E-5</v>
      </c>
      <c r="AI57" s="273">
        <v>1.2859254636127981E-5</v>
      </c>
      <c r="AJ57" s="273">
        <v>5.1821819624263537E-6</v>
      </c>
      <c r="AK57" s="273">
        <v>0</v>
      </c>
      <c r="AL57" s="273">
        <v>0</v>
      </c>
      <c r="AM57" s="273">
        <v>6.0580035197000454E-7</v>
      </c>
      <c r="AN57" s="273">
        <v>9.2034844392086846E-7</v>
      </c>
      <c r="AO57" s="273">
        <v>2.50908647745765E-6</v>
      </c>
      <c r="AP57" s="273">
        <v>0</v>
      </c>
      <c r="AQ57" s="273">
        <v>2.0499351785648837E-6</v>
      </c>
      <c r="AR57" s="273">
        <v>1.4233253800791633E-4</v>
      </c>
      <c r="AS57" s="273">
        <v>2.2851571426395089E-5</v>
      </c>
      <c r="AT57" s="273">
        <v>9.3656616878651201E-5</v>
      </c>
      <c r="AU57" s="273">
        <v>1.3621907064806425E-4</v>
      </c>
      <c r="AV57" s="273">
        <v>3.3303183323749813E-5</v>
      </c>
      <c r="AW57" s="273">
        <v>1.2639227819827132E-4</v>
      </c>
      <c r="AX57" s="273">
        <v>4.1446750234910731E-5</v>
      </c>
      <c r="AY57" s="273">
        <v>5.4156458264592087E-5</v>
      </c>
      <c r="AZ57" s="273">
        <v>2.9534826482894412E-6</v>
      </c>
      <c r="BA57" s="273">
        <v>9.2310762935981239E-5</v>
      </c>
      <c r="BB57" s="273">
        <v>4.244414332978744E-5</v>
      </c>
      <c r="BC57" s="273">
        <v>5.8903913347610201E-3</v>
      </c>
      <c r="BD57" s="273">
        <v>7.6338267383869399E-5</v>
      </c>
      <c r="BE57" s="273">
        <v>1.4474684308398831E-2</v>
      </c>
      <c r="BF57" s="273">
        <v>9.2967738692614453E-3</v>
      </c>
      <c r="BG57" s="273">
        <v>3.4163548248573707E-3</v>
      </c>
      <c r="BH57" s="273">
        <v>3.0852140757651976E-5</v>
      </c>
      <c r="BI57" s="273">
        <v>7.204296038477206E-5</v>
      </c>
      <c r="BJ57" s="273">
        <v>1.1836215415783132E-3</v>
      </c>
      <c r="BK57" s="273">
        <v>5.0973263039104616E-4</v>
      </c>
      <c r="BL57" s="273">
        <v>2.4791274213053086E-3</v>
      </c>
      <c r="BM57" s="273">
        <v>1.9355909246279651E-5</v>
      </c>
      <c r="BN57" s="273">
        <v>1.9503475780518491E-5</v>
      </c>
      <c r="BO57" s="273">
        <v>1.0931711049852554E-5</v>
      </c>
      <c r="BP57" s="273">
        <v>1.8938718042587378E-5</v>
      </c>
      <c r="BQ57" s="273">
        <v>3.9830500930969576E-4</v>
      </c>
      <c r="BR57" s="273">
        <v>2.6597177883431246E-4</v>
      </c>
      <c r="BS57" s="273">
        <v>1.291719489518939E-4</v>
      </c>
      <c r="BT57" s="273">
        <v>2.1053423278107796E-4</v>
      </c>
      <c r="BU57" s="273">
        <v>1.2526744966672178E-4</v>
      </c>
      <c r="BV57" s="273">
        <v>0</v>
      </c>
      <c r="BW57" s="273">
        <v>1.0900096834176962E-4</v>
      </c>
      <c r="BX57" s="273">
        <v>2.3286265026942381E-4</v>
      </c>
      <c r="BY57" s="273">
        <v>0</v>
      </c>
      <c r="BZ57" s="273">
        <v>1.0022077016379531E-4</v>
      </c>
      <c r="CA57" s="273">
        <v>4.179668537010479E-5</v>
      </c>
      <c r="CB57" s="273">
        <v>2.4308135572274675E-4</v>
      </c>
      <c r="CC57" s="273">
        <v>3.0280872908504561E-5</v>
      </c>
      <c r="CD57" s="273">
        <v>3.7602925762360133E-5</v>
      </c>
      <c r="CE57" s="273">
        <v>0</v>
      </c>
      <c r="CF57" s="273">
        <v>5.5322630395209031E-6</v>
      </c>
      <c r="CG57" s="273">
        <v>8.0015468570828391E-5</v>
      </c>
      <c r="CH57" s="273">
        <v>3.5048957761601421E-4</v>
      </c>
      <c r="CI57" s="273">
        <v>9.5009086673262578E-4</v>
      </c>
      <c r="CJ57" s="273">
        <v>2.7996970951486358E-5</v>
      </c>
      <c r="CK57" s="273">
        <v>2.3075314355856675E-4</v>
      </c>
      <c r="CL57" s="273">
        <v>2.585600272231194E-5</v>
      </c>
      <c r="CM57" s="273">
        <v>6.3675108116886689E-5</v>
      </c>
      <c r="CN57" s="273">
        <v>3.2372936225315634E-6</v>
      </c>
      <c r="CO57" s="273">
        <v>7.5267217871881245E-5</v>
      </c>
      <c r="CP57" s="273">
        <v>1.1422717785794291E-4</v>
      </c>
      <c r="CQ57" s="273">
        <v>3.2646436949780079E-4</v>
      </c>
      <c r="CR57" s="273">
        <v>1.2209734847432739E-3</v>
      </c>
      <c r="CS57" s="273">
        <v>5.114317964564453E-4</v>
      </c>
      <c r="CT57" s="273">
        <v>1.4205347589201828E-5</v>
      </c>
      <c r="CU57" s="273">
        <v>1.7318030777561607E-4</v>
      </c>
      <c r="CV57" s="273">
        <v>1.5607322446611903E-5</v>
      </c>
      <c r="CW57" s="273">
        <v>3.8644030692273657E-4</v>
      </c>
      <c r="CX57" s="273">
        <v>3.1641793689684685E-5</v>
      </c>
      <c r="CY57" s="273">
        <v>0</v>
      </c>
      <c r="CZ57" s="274">
        <v>0</v>
      </c>
    </row>
    <row r="58" spans="1:104" s="275" customFormat="1" ht="15" customHeight="1" x14ac:dyDescent="0.15">
      <c r="A58" s="276" t="s">
        <v>380</v>
      </c>
      <c r="B58" s="277" t="s">
        <v>574</v>
      </c>
      <c r="C58" s="272">
        <v>0</v>
      </c>
      <c r="D58" s="273">
        <v>0</v>
      </c>
      <c r="E58" s="273">
        <v>0</v>
      </c>
      <c r="F58" s="273">
        <v>0</v>
      </c>
      <c r="G58" s="273">
        <v>0</v>
      </c>
      <c r="H58" s="273">
        <v>0</v>
      </c>
      <c r="I58" s="273">
        <v>0</v>
      </c>
      <c r="J58" s="273">
        <v>0</v>
      </c>
      <c r="K58" s="273">
        <v>0</v>
      </c>
      <c r="L58" s="273">
        <v>0</v>
      </c>
      <c r="M58" s="273">
        <v>0</v>
      </c>
      <c r="N58" s="273">
        <v>0</v>
      </c>
      <c r="O58" s="273">
        <v>0</v>
      </c>
      <c r="P58" s="273">
        <v>0</v>
      </c>
      <c r="Q58" s="273">
        <v>0</v>
      </c>
      <c r="R58" s="273">
        <v>0</v>
      </c>
      <c r="S58" s="273">
        <v>0</v>
      </c>
      <c r="T58" s="273">
        <v>0</v>
      </c>
      <c r="U58" s="273">
        <v>0</v>
      </c>
      <c r="V58" s="273">
        <v>0</v>
      </c>
      <c r="W58" s="273">
        <v>0</v>
      </c>
      <c r="X58" s="273">
        <v>0</v>
      </c>
      <c r="Y58" s="273">
        <v>0</v>
      </c>
      <c r="Z58" s="273">
        <v>0</v>
      </c>
      <c r="AA58" s="273">
        <v>0</v>
      </c>
      <c r="AB58" s="273">
        <v>0</v>
      </c>
      <c r="AC58" s="273">
        <v>0</v>
      </c>
      <c r="AD58" s="273">
        <v>0</v>
      </c>
      <c r="AE58" s="273">
        <v>0</v>
      </c>
      <c r="AF58" s="273">
        <v>0</v>
      </c>
      <c r="AG58" s="273">
        <v>0</v>
      </c>
      <c r="AH58" s="273">
        <v>0</v>
      </c>
      <c r="AI58" s="273">
        <v>0</v>
      </c>
      <c r="AJ58" s="273">
        <v>0</v>
      </c>
      <c r="AK58" s="273">
        <v>0</v>
      </c>
      <c r="AL58" s="273">
        <v>0</v>
      </c>
      <c r="AM58" s="273">
        <v>0</v>
      </c>
      <c r="AN58" s="273">
        <v>0</v>
      </c>
      <c r="AO58" s="273">
        <v>0</v>
      </c>
      <c r="AP58" s="273">
        <v>0</v>
      </c>
      <c r="AQ58" s="273">
        <v>0</v>
      </c>
      <c r="AR58" s="273">
        <v>0</v>
      </c>
      <c r="AS58" s="273">
        <v>0</v>
      </c>
      <c r="AT58" s="273">
        <v>0</v>
      </c>
      <c r="AU58" s="273">
        <v>1.1382510069374379E-5</v>
      </c>
      <c r="AV58" s="273">
        <v>0</v>
      </c>
      <c r="AW58" s="273">
        <v>0</v>
      </c>
      <c r="AX58" s="273">
        <v>0</v>
      </c>
      <c r="AY58" s="273">
        <v>0</v>
      </c>
      <c r="AZ58" s="273">
        <v>0</v>
      </c>
      <c r="BA58" s="273">
        <v>0</v>
      </c>
      <c r="BB58" s="273">
        <v>0</v>
      </c>
      <c r="BC58" s="273">
        <v>1.0991582727684937E-4</v>
      </c>
      <c r="BD58" s="273">
        <v>5.8211665012334282E-2</v>
      </c>
      <c r="BE58" s="273">
        <v>0</v>
      </c>
      <c r="BF58" s="273">
        <v>0</v>
      </c>
      <c r="BG58" s="273">
        <v>0</v>
      </c>
      <c r="BH58" s="273">
        <v>0</v>
      </c>
      <c r="BI58" s="273">
        <v>0</v>
      </c>
      <c r="BJ58" s="273">
        <v>0</v>
      </c>
      <c r="BK58" s="273">
        <v>0</v>
      </c>
      <c r="BL58" s="273">
        <v>0</v>
      </c>
      <c r="BM58" s="273">
        <v>0</v>
      </c>
      <c r="BN58" s="273">
        <v>0</v>
      </c>
      <c r="BO58" s="273">
        <v>0</v>
      </c>
      <c r="BP58" s="273">
        <v>0</v>
      </c>
      <c r="BQ58" s="273">
        <v>0</v>
      </c>
      <c r="BR58" s="273">
        <v>0</v>
      </c>
      <c r="BS58" s="273">
        <v>0</v>
      </c>
      <c r="BT58" s="273">
        <v>0</v>
      </c>
      <c r="BU58" s="273">
        <v>0</v>
      </c>
      <c r="BV58" s="273">
        <v>0</v>
      </c>
      <c r="BW58" s="273">
        <v>0</v>
      </c>
      <c r="BX58" s="273">
        <v>0</v>
      </c>
      <c r="BY58" s="273">
        <v>0</v>
      </c>
      <c r="BZ58" s="273">
        <v>0</v>
      </c>
      <c r="CA58" s="273">
        <v>0</v>
      </c>
      <c r="CB58" s="273">
        <v>0</v>
      </c>
      <c r="CC58" s="273">
        <v>0</v>
      </c>
      <c r="CD58" s="273">
        <v>0</v>
      </c>
      <c r="CE58" s="273">
        <v>5.8674350052848823E-6</v>
      </c>
      <c r="CF58" s="273">
        <v>6.3347607589892761E-5</v>
      </c>
      <c r="CG58" s="273">
        <v>7.6837664829217093E-5</v>
      </c>
      <c r="CH58" s="273">
        <v>4.3854097949996338E-7</v>
      </c>
      <c r="CI58" s="273">
        <v>0</v>
      </c>
      <c r="CJ58" s="273">
        <v>0</v>
      </c>
      <c r="CK58" s="273">
        <v>0</v>
      </c>
      <c r="CL58" s="273">
        <v>0</v>
      </c>
      <c r="CM58" s="273">
        <v>0</v>
      </c>
      <c r="CN58" s="273">
        <v>0</v>
      </c>
      <c r="CO58" s="273">
        <v>0</v>
      </c>
      <c r="CP58" s="273">
        <v>3.4411472718121855E-3</v>
      </c>
      <c r="CQ58" s="273">
        <v>0</v>
      </c>
      <c r="CR58" s="273">
        <v>1.6455283796048498E-3</v>
      </c>
      <c r="CS58" s="273">
        <v>0</v>
      </c>
      <c r="CT58" s="273">
        <v>0</v>
      </c>
      <c r="CU58" s="273">
        <v>0</v>
      </c>
      <c r="CV58" s="273">
        <v>0</v>
      </c>
      <c r="CW58" s="273">
        <v>0</v>
      </c>
      <c r="CX58" s="273">
        <v>0</v>
      </c>
      <c r="CY58" s="273">
        <v>0</v>
      </c>
      <c r="CZ58" s="274">
        <v>0</v>
      </c>
    </row>
    <row r="59" spans="1:104" s="275" customFormat="1" ht="15" customHeight="1" x14ac:dyDescent="0.15">
      <c r="A59" s="276" t="s">
        <v>381</v>
      </c>
      <c r="B59" s="277" t="s">
        <v>653</v>
      </c>
      <c r="C59" s="272">
        <v>0</v>
      </c>
      <c r="D59" s="273">
        <v>0</v>
      </c>
      <c r="E59" s="273">
        <v>0</v>
      </c>
      <c r="F59" s="273">
        <v>0</v>
      </c>
      <c r="G59" s="273">
        <v>0</v>
      </c>
      <c r="H59" s="273">
        <v>0</v>
      </c>
      <c r="I59" s="273">
        <v>0</v>
      </c>
      <c r="J59" s="273">
        <v>0</v>
      </c>
      <c r="K59" s="273">
        <v>0</v>
      </c>
      <c r="L59" s="273">
        <v>0</v>
      </c>
      <c r="M59" s="273">
        <v>0</v>
      </c>
      <c r="N59" s="273">
        <v>0</v>
      </c>
      <c r="O59" s="273">
        <v>0</v>
      </c>
      <c r="P59" s="273">
        <v>0</v>
      </c>
      <c r="Q59" s="273">
        <v>0</v>
      </c>
      <c r="R59" s="273">
        <v>0</v>
      </c>
      <c r="S59" s="273">
        <v>0</v>
      </c>
      <c r="T59" s="273">
        <v>0</v>
      </c>
      <c r="U59" s="273">
        <v>0</v>
      </c>
      <c r="V59" s="273">
        <v>0</v>
      </c>
      <c r="W59" s="273">
        <v>0</v>
      </c>
      <c r="X59" s="273">
        <v>0</v>
      </c>
      <c r="Y59" s="273">
        <v>0</v>
      </c>
      <c r="Z59" s="273">
        <v>0</v>
      </c>
      <c r="AA59" s="273">
        <v>0</v>
      </c>
      <c r="AB59" s="273">
        <v>0</v>
      </c>
      <c r="AC59" s="273">
        <v>0</v>
      </c>
      <c r="AD59" s="273">
        <v>0</v>
      </c>
      <c r="AE59" s="273">
        <v>0</v>
      </c>
      <c r="AF59" s="273">
        <v>0</v>
      </c>
      <c r="AG59" s="273">
        <v>0</v>
      </c>
      <c r="AH59" s="273">
        <v>0</v>
      </c>
      <c r="AI59" s="273">
        <v>0</v>
      </c>
      <c r="AJ59" s="273">
        <v>0</v>
      </c>
      <c r="AK59" s="273">
        <v>0</v>
      </c>
      <c r="AL59" s="273">
        <v>0</v>
      </c>
      <c r="AM59" s="273">
        <v>0</v>
      </c>
      <c r="AN59" s="273">
        <v>0</v>
      </c>
      <c r="AO59" s="273">
        <v>0</v>
      </c>
      <c r="AP59" s="273">
        <v>0</v>
      </c>
      <c r="AQ59" s="273">
        <v>0</v>
      </c>
      <c r="AR59" s="273">
        <v>0</v>
      </c>
      <c r="AS59" s="273">
        <v>0</v>
      </c>
      <c r="AT59" s="273">
        <v>0</v>
      </c>
      <c r="AU59" s="273">
        <v>4.2572552042789504E-5</v>
      </c>
      <c r="AV59" s="273">
        <v>0</v>
      </c>
      <c r="AW59" s="273">
        <v>0</v>
      </c>
      <c r="AX59" s="273">
        <v>0</v>
      </c>
      <c r="AY59" s="273">
        <v>0</v>
      </c>
      <c r="AZ59" s="273">
        <v>0</v>
      </c>
      <c r="BA59" s="273">
        <v>0</v>
      </c>
      <c r="BB59" s="273">
        <v>0</v>
      </c>
      <c r="BC59" s="273">
        <v>0</v>
      </c>
      <c r="BD59" s="273">
        <v>0</v>
      </c>
      <c r="BE59" s="273">
        <v>0.55284165148830644</v>
      </c>
      <c r="BF59" s="273">
        <v>0</v>
      </c>
      <c r="BG59" s="273">
        <v>3.3614502177780503E-2</v>
      </c>
      <c r="BH59" s="273">
        <v>0</v>
      </c>
      <c r="BI59" s="273">
        <v>0</v>
      </c>
      <c r="BJ59" s="273">
        <v>0</v>
      </c>
      <c r="BK59" s="273">
        <v>0</v>
      </c>
      <c r="BL59" s="273">
        <v>0</v>
      </c>
      <c r="BM59" s="273">
        <v>0</v>
      </c>
      <c r="BN59" s="273">
        <v>0</v>
      </c>
      <c r="BO59" s="273">
        <v>0</v>
      </c>
      <c r="BP59" s="273">
        <v>0</v>
      </c>
      <c r="BQ59" s="273">
        <v>0</v>
      </c>
      <c r="BR59" s="273">
        <v>0</v>
      </c>
      <c r="BS59" s="273">
        <v>0</v>
      </c>
      <c r="BT59" s="273">
        <v>0</v>
      </c>
      <c r="BU59" s="273">
        <v>0</v>
      </c>
      <c r="BV59" s="273">
        <v>0</v>
      </c>
      <c r="BW59" s="273">
        <v>0</v>
      </c>
      <c r="BX59" s="273">
        <v>0</v>
      </c>
      <c r="BY59" s="273">
        <v>1.4763870342544575E-4</v>
      </c>
      <c r="BZ59" s="273">
        <v>0</v>
      </c>
      <c r="CA59" s="273">
        <v>0</v>
      </c>
      <c r="CB59" s="273">
        <v>0</v>
      </c>
      <c r="CC59" s="273">
        <v>0</v>
      </c>
      <c r="CD59" s="273">
        <v>0</v>
      </c>
      <c r="CE59" s="273">
        <v>0</v>
      </c>
      <c r="CF59" s="273">
        <v>0</v>
      </c>
      <c r="CG59" s="273">
        <v>0</v>
      </c>
      <c r="CH59" s="273">
        <v>0</v>
      </c>
      <c r="CI59" s="273">
        <v>1.9402255930019252E-4</v>
      </c>
      <c r="CJ59" s="273">
        <v>0</v>
      </c>
      <c r="CK59" s="273">
        <v>0</v>
      </c>
      <c r="CL59" s="273">
        <v>0</v>
      </c>
      <c r="CM59" s="273">
        <v>0</v>
      </c>
      <c r="CN59" s="273">
        <v>0</v>
      </c>
      <c r="CO59" s="273">
        <v>0</v>
      </c>
      <c r="CP59" s="273">
        <v>0</v>
      </c>
      <c r="CQ59" s="273">
        <v>0</v>
      </c>
      <c r="CR59" s="273">
        <v>0.16005690259222086</v>
      </c>
      <c r="CS59" s="273">
        <v>0</v>
      </c>
      <c r="CT59" s="273">
        <v>0</v>
      </c>
      <c r="CU59" s="273">
        <v>0</v>
      </c>
      <c r="CV59" s="273">
        <v>0</v>
      </c>
      <c r="CW59" s="273">
        <v>0</v>
      </c>
      <c r="CX59" s="273">
        <v>0</v>
      </c>
      <c r="CY59" s="273">
        <v>0</v>
      </c>
      <c r="CZ59" s="274">
        <v>0</v>
      </c>
    </row>
    <row r="60" spans="1:104" s="275" customFormat="1" ht="15" customHeight="1" x14ac:dyDescent="0.15">
      <c r="A60" s="276" t="s">
        <v>382</v>
      </c>
      <c r="B60" s="277" t="s">
        <v>575</v>
      </c>
      <c r="C60" s="272">
        <v>0</v>
      </c>
      <c r="D60" s="273">
        <v>0</v>
      </c>
      <c r="E60" s="273">
        <v>0</v>
      </c>
      <c r="F60" s="273">
        <v>0</v>
      </c>
      <c r="G60" s="273">
        <v>5.1396383867683575E-2</v>
      </c>
      <c r="H60" s="273">
        <v>0</v>
      </c>
      <c r="I60" s="273">
        <v>5.2715351671635551E-5</v>
      </c>
      <c r="J60" s="273">
        <v>0</v>
      </c>
      <c r="K60" s="273">
        <v>0</v>
      </c>
      <c r="L60" s="273">
        <v>0</v>
      </c>
      <c r="M60" s="273">
        <v>0</v>
      </c>
      <c r="N60" s="273">
        <v>0</v>
      </c>
      <c r="O60" s="273">
        <v>0</v>
      </c>
      <c r="P60" s="273">
        <v>0</v>
      </c>
      <c r="Q60" s="273">
        <v>0</v>
      </c>
      <c r="R60" s="273">
        <v>0</v>
      </c>
      <c r="S60" s="273">
        <v>0</v>
      </c>
      <c r="T60" s="273">
        <v>0</v>
      </c>
      <c r="U60" s="273">
        <v>0</v>
      </c>
      <c r="V60" s="273">
        <v>0</v>
      </c>
      <c r="W60" s="273">
        <v>0</v>
      </c>
      <c r="X60" s="273">
        <v>0</v>
      </c>
      <c r="Y60" s="273">
        <v>0</v>
      </c>
      <c r="Z60" s="273">
        <v>0</v>
      </c>
      <c r="AA60" s="273">
        <v>0</v>
      </c>
      <c r="AB60" s="273">
        <v>0</v>
      </c>
      <c r="AC60" s="273">
        <v>0</v>
      </c>
      <c r="AD60" s="273">
        <v>0</v>
      </c>
      <c r="AE60" s="273">
        <v>0</v>
      </c>
      <c r="AF60" s="273">
        <v>0</v>
      </c>
      <c r="AG60" s="273">
        <v>0</v>
      </c>
      <c r="AH60" s="273">
        <v>0</v>
      </c>
      <c r="AI60" s="273">
        <v>0</v>
      </c>
      <c r="AJ60" s="273">
        <v>0</v>
      </c>
      <c r="AK60" s="273">
        <v>0</v>
      </c>
      <c r="AL60" s="273">
        <v>0</v>
      </c>
      <c r="AM60" s="273">
        <v>0</v>
      </c>
      <c r="AN60" s="273">
        <v>0</v>
      </c>
      <c r="AO60" s="273">
        <v>0</v>
      </c>
      <c r="AP60" s="273">
        <v>0</v>
      </c>
      <c r="AQ60" s="273">
        <v>0</v>
      </c>
      <c r="AR60" s="273">
        <v>0</v>
      </c>
      <c r="AS60" s="273">
        <v>0</v>
      </c>
      <c r="AT60" s="273">
        <v>0</v>
      </c>
      <c r="AU60" s="273">
        <v>0</v>
      </c>
      <c r="AV60" s="273">
        <v>0</v>
      </c>
      <c r="AW60" s="273">
        <v>0</v>
      </c>
      <c r="AX60" s="273">
        <v>0</v>
      </c>
      <c r="AY60" s="273">
        <v>0</v>
      </c>
      <c r="AZ60" s="273">
        <v>0</v>
      </c>
      <c r="BA60" s="273">
        <v>0</v>
      </c>
      <c r="BB60" s="273">
        <v>0</v>
      </c>
      <c r="BC60" s="273">
        <v>0</v>
      </c>
      <c r="BD60" s="273">
        <v>0</v>
      </c>
      <c r="BE60" s="273">
        <v>0</v>
      </c>
      <c r="BF60" s="273">
        <v>0.10141282344700721</v>
      </c>
      <c r="BG60" s="273">
        <v>0</v>
      </c>
      <c r="BH60" s="273">
        <v>0</v>
      </c>
      <c r="BI60" s="273">
        <v>0</v>
      </c>
      <c r="BJ60" s="273">
        <v>0</v>
      </c>
      <c r="BK60" s="273">
        <v>0</v>
      </c>
      <c r="BL60" s="273">
        <v>0</v>
      </c>
      <c r="BM60" s="273">
        <v>0</v>
      </c>
      <c r="BN60" s="273">
        <v>0</v>
      </c>
      <c r="BO60" s="273">
        <v>0</v>
      </c>
      <c r="BP60" s="273">
        <v>0</v>
      </c>
      <c r="BQ60" s="273">
        <v>0</v>
      </c>
      <c r="BR60" s="273">
        <v>0</v>
      </c>
      <c r="BS60" s="273">
        <v>0</v>
      </c>
      <c r="BT60" s="273">
        <v>0</v>
      </c>
      <c r="BU60" s="273">
        <v>0</v>
      </c>
      <c r="BV60" s="273">
        <v>0</v>
      </c>
      <c r="BW60" s="273">
        <v>0</v>
      </c>
      <c r="BX60" s="273">
        <v>0</v>
      </c>
      <c r="BY60" s="273">
        <v>0</v>
      </c>
      <c r="BZ60" s="273">
        <v>3.3675491710888898E-2</v>
      </c>
      <c r="CA60" s="273">
        <v>0</v>
      </c>
      <c r="CB60" s="273">
        <v>0</v>
      </c>
      <c r="CC60" s="273">
        <v>0</v>
      </c>
      <c r="CD60" s="273">
        <v>1.9967369125505456E-4</v>
      </c>
      <c r="CE60" s="273">
        <v>0</v>
      </c>
      <c r="CF60" s="273">
        <v>0</v>
      </c>
      <c r="CG60" s="273">
        <v>0</v>
      </c>
      <c r="CH60" s="273">
        <v>0</v>
      </c>
      <c r="CI60" s="273">
        <v>7.370807441728403E-4</v>
      </c>
      <c r="CJ60" s="273">
        <v>6.0022047868878053E-5</v>
      </c>
      <c r="CK60" s="273">
        <v>7.5077320915824838E-5</v>
      </c>
      <c r="CL60" s="273">
        <v>0</v>
      </c>
      <c r="CM60" s="273">
        <v>0</v>
      </c>
      <c r="CN60" s="273">
        <v>0</v>
      </c>
      <c r="CO60" s="273">
        <v>0</v>
      </c>
      <c r="CP60" s="273">
        <v>5.8535800209867867E-6</v>
      </c>
      <c r="CQ60" s="273">
        <v>0</v>
      </c>
      <c r="CR60" s="273">
        <v>0</v>
      </c>
      <c r="CS60" s="273">
        <v>7.7715091528949053E-7</v>
      </c>
      <c r="CT60" s="273">
        <v>0</v>
      </c>
      <c r="CU60" s="273">
        <v>0</v>
      </c>
      <c r="CV60" s="273">
        <v>0</v>
      </c>
      <c r="CW60" s="273">
        <v>1.1705367097744132E-5</v>
      </c>
      <c r="CX60" s="273">
        <v>0</v>
      </c>
      <c r="CY60" s="273">
        <v>0</v>
      </c>
      <c r="CZ60" s="274">
        <v>0</v>
      </c>
    </row>
    <row r="61" spans="1:104" s="275" customFormat="1" ht="15" customHeight="1" x14ac:dyDescent="0.15">
      <c r="A61" s="276" t="s">
        <v>383</v>
      </c>
      <c r="B61" s="277" t="s">
        <v>576</v>
      </c>
      <c r="C61" s="272">
        <v>0</v>
      </c>
      <c r="D61" s="273">
        <v>0</v>
      </c>
      <c r="E61" s="273">
        <v>0</v>
      </c>
      <c r="F61" s="273">
        <v>0</v>
      </c>
      <c r="G61" s="273">
        <v>0</v>
      </c>
      <c r="H61" s="273">
        <v>0</v>
      </c>
      <c r="I61" s="273">
        <v>0</v>
      </c>
      <c r="J61" s="273">
        <v>0</v>
      </c>
      <c r="K61" s="273">
        <v>0</v>
      </c>
      <c r="L61" s="273">
        <v>0</v>
      </c>
      <c r="M61" s="273">
        <v>0</v>
      </c>
      <c r="N61" s="273">
        <v>0</v>
      </c>
      <c r="O61" s="273">
        <v>0</v>
      </c>
      <c r="P61" s="273">
        <v>0</v>
      </c>
      <c r="Q61" s="273">
        <v>0</v>
      </c>
      <c r="R61" s="273">
        <v>0</v>
      </c>
      <c r="S61" s="273">
        <v>0</v>
      </c>
      <c r="T61" s="273">
        <v>0</v>
      </c>
      <c r="U61" s="273">
        <v>0</v>
      </c>
      <c r="V61" s="273">
        <v>0</v>
      </c>
      <c r="W61" s="273">
        <v>0</v>
      </c>
      <c r="X61" s="273">
        <v>0</v>
      </c>
      <c r="Y61" s="273">
        <v>0</v>
      </c>
      <c r="Z61" s="273">
        <v>0</v>
      </c>
      <c r="AA61" s="273">
        <v>0</v>
      </c>
      <c r="AB61" s="273">
        <v>0</v>
      </c>
      <c r="AC61" s="273">
        <v>0</v>
      </c>
      <c r="AD61" s="273">
        <v>0</v>
      </c>
      <c r="AE61" s="273">
        <v>0</v>
      </c>
      <c r="AF61" s="273">
        <v>0</v>
      </c>
      <c r="AG61" s="273">
        <v>0</v>
      </c>
      <c r="AH61" s="273">
        <v>0</v>
      </c>
      <c r="AI61" s="273">
        <v>0</v>
      </c>
      <c r="AJ61" s="273">
        <v>0</v>
      </c>
      <c r="AK61" s="273">
        <v>0</v>
      </c>
      <c r="AL61" s="273">
        <v>0</v>
      </c>
      <c r="AM61" s="273">
        <v>0</v>
      </c>
      <c r="AN61" s="273">
        <v>0</v>
      </c>
      <c r="AO61" s="273">
        <v>0</v>
      </c>
      <c r="AP61" s="273">
        <v>0</v>
      </c>
      <c r="AQ61" s="273">
        <v>0</v>
      </c>
      <c r="AR61" s="273">
        <v>0</v>
      </c>
      <c r="AS61" s="273">
        <v>0</v>
      </c>
      <c r="AT61" s="273">
        <v>0</v>
      </c>
      <c r="AU61" s="273">
        <v>0</v>
      </c>
      <c r="AV61" s="273">
        <v>0</v>
      </c>
      <c r="AW61" s="273">
        <v>0</v>
      </c>
      <c r="AX61" s="273">
        <v>0</v>
      </c>
      <c r="AY61" s="273">
        <v>0</v>
      </c>
      <c r="AZ61" s="273">
        <v>0</v>
      </c>
      <c r="BA61" s="273">
        <v>0</v>
      </c>
      <c r="BB61" s="273">
        <v>0</v>
      </c>
      <c r="BC61" s="273">
        <v>0</v>
      </c>
      <c r="BD61" s="273">
        <v>0</v>
      </c>
      <c r="BE61" s="273">
        <v>0</v>
      </c>
      <c r="BF61" s="273">
        <v>0</v>
      </c>
      <c r="BG61" s="273">
        <v>0.23587325930924483</v>
      </c>
      <c r="BH61" s="273">
        <v>0</v>
      </c>
      <c r="BI61" s="273">
        <v>0</v>
      </c>
      <c r="BJ61" s="273">
        <v>0</v>
      </c>
      <c r="BK61" s="273">
        <v>0</v>
      </c>
      <c r="BL61" s="273">
        <v>0</v>
      </c>
      <c r="BM61" s="273">
        <v>0</v>
      </c>
      <c r="BN61" s="273">
        <v>0</v>
      </c>
      <c r="BO61" s="273">
        <v>0</v>
      </c>
      <c r="BP61" s="273">
        <v>0</v>
      </c>
      <c r="BQ61" s="273">
        <v>0</v>
      </c>
      <c r="BR61" s="273">
        <v>0</v>
      </c>
      <c r="BS61" s="273">
        <v>0</v>
      </c>
      <c r="BT61" s="273">
        <v>0</v>
      </c>
      <c r="BU61" s="273">
        <v>0</v>
      </c>
      <c r="BV61" s="273">
        <v>0</v>
      </c>
      <c r="BW61" s="273">
        <v>6.8252927042960848E-2</v>
      </c>
      <c r="BX61" s="273">
        <v>0</v>
      </c>
      <c r="BY61" s="273">
        <v>0</v>
      </c>
      <c r="BZ61" s="273">
        <v>0</v>
      </c>
      <c r="CA61" s="273">
        <v>0.12163599169509581</v>
      </c>
      <c r="CB61" s="273">
        <v>0</v>
      </c>
      <c r="CC61" s="273">
        <v>0</v>
      </c>
      <c r="CD61" s="273">
        <v>6.4408971850379236E-5</v>
      </c>
      <c r="CE61" s="273">
        <v>0</v>
      </c>
      <c r="CF61" s="273">
        <v>0</v>
      </c>
      <c r="CG61" s="273">
        <v>0</v>
      </c>
      <c r="CH61" s="273">
        <v>0</v>
      </c>
      <c r="CI61" s="273">
        <v>2.4281217688168085E-3</v>
      </c>
      <c r="CJ61" s="273">
        <v>0</v>
      </c>
      <c r="CK61" s="273">
        <v>0</v>
      </c>
      <c r="CL61" s="273">
        <v>0</v>
      </c>
      <c r="CM61" s="273">
        <v>0</v>
      </c>
      <c r="CN61" s="273">
        <v>0</v>
      </c>
      <c r="CO61" s="273">
        <v>0</v>
      </c>
      <c r="CP61" s="273">
        <v>1.7571722389453768E-6</v>
      </c>
      <c r="CQ61" s="273">
        <v>0</v>
      </c>
      <c r="CR61" s="273">
        <v>7.5631051999810826E-3</v>
      </c>
      <c r="CS61" s="273">
        <v>9.5502288948409051E-6</v>
      </c>
      <c r="CT61" s="273">
        <v>0</v>
      </c>
      <c r="CU61" s="273">
        <v>0</v>
      </c>
      <c r="CV61" s="273">
        <v>0</v>
      </c>
      <c r="CW61" s="273">
        <v>1.4687342746218874E-6</v>
      </c>
      <c r="CX61" s="273">
        <v>1.9526341811783155E-4</v>
      </c>
      <c r="CY61" s="273">
        <v>0</v>
      </c>
      <c r="CZ61" s="274">
        <v>0</v>
      </c>
    </row>
    <row r="62" spans="1:104" s="275" customFormat="1" ht="15" customHeight="1" x14ac:dyDescent="0.15">
      <c r="A62" s="276" t="s">
        <v>384</v>
      </c>
      <c r="B62" s="277" t="s">
        <v>577</v>
      </c>
      <c r="C62" s="272">
        <v>7.0063442498273656E-5</v>
      </c>
      <c r="D62" s="273">
        <v>3.8408474791507456E-5</v>
      </c>
      <c r="E62" s="273">
        <v>1.392744096808249E-4</v>
      </c>
      <c r="F62" s="273">
        <v>1.9941944034001239E-4</v>
      </c>
      <c r="G62" s="273">
        <v>7.1540230675316095E-3</v>
      </c>
      <c r="H62" s="273">
        <v>0</v>
      </c>
      <c r="I62" s="273">
        <v>1.8993619572183606E-3</v>
      </c>
      <c r="J62" s="273">
        <v>5.6677151973314541E-5</v>
      </c>
      <c r="K62" s="273">
        <v>1.1193576852158906E-4</v>
      </c>
      <c r="L62" s="273">
        <v>2.501048156660089E-6</v>
      </c>
      <c r="M62" s="273">
        <v>4.5602095492195462E-4</v>
      </c>
      <c r="N62" s="273">
        <v>3.0524357615190583E-4</v>
      </c>
      <c r="O62" s="273">
        <v>2.1121389739277032E-3</v>
      </c>
      <c r="P62" s="273">
        <v>1.157708894098579E-6</v>
      </c>
      <c r="Q62" s="273">
        <v>4.7646749217429844E-4</v>
      </c>
      <c r="R62" s="273">
        <v>2.3474035923939079E-2</v>
      </c>
      <c r="S62" s="273">
        <v>1.1870500794068581E-3</v>
      </c>
      <c r="T62" s="273">
        <v>8.8578469805092666E-3</v>
      </c>
      <c r="U62" s="273">
        <v>3.3717135791824586E-4</v>
      </c>
      <c r="V62" s="273">
        <v>1.567022083048866E-4</v>
      </c>
      <c r="W62" s="273">
        <v>5.7599790546216199E-5</v>
      </c>
      <c r="X62" s="273">
        <v>1.4281175952831316E-5</v>
      </c>
      <c r="Y62" s="273">
        <v>4.3344602930095157E-5</v>
      </c>
      <c r="Z62" s="273">
        <v>2.315726095917375E-5</v>
      </c>
      <c r="AA62" s="273">
        <v>4.5927009122941093E-5</v>
      </c>
      <c r="AB62" s="273">
        <v>8.7779997338796457E-5</v>
      </c>
      <c r="AC62" s="273">
        <v>4.3291356664768536E-4</v>
      </c>
      <c r="AD62" s="273">
        <v>2.7998503635527926E-4</v>
      </c>
      <c r="AE62" s="273">
        <v>2.424320727028068E-4</v>
      </c>
      <c r="AF62" s="273">
        <v>2.2851297450471669E-4</v>
      </c>
      <c r="AG62" s="273">
        <v>2.1949404671589196E-2</v>
      </c>
      <c r="AH62" s="273">
        <v>4.5695066580451037E-3</v>
      </c>
      <c r="AI62" s="273">
        <v>1.9892015136240452E-4</v>
      </c>
      <c r="AJ62" s="273">
        <v>5.3602605789533685E-4</v>
      </c>
      <c r="AK62" s="273">
        <v>0</v>
      </c>
      <c r="AL62" s="273">
        <v>0</v>
      </c>
      <c r="AM62" s="273">
        <v>1.3574354886700189E-3</v>
      </c>
      <c r="AN62" s="273">
        <v>3.5929745858925047E-3</v>
      </c>
      <c r="AO62" s="273">
        <v>2.867527402808743E-6</v>
      </c>
      <c r="AP62" s="273">
        <v>0</v>
      </c>
      <c r="AQ62" s="273">
        <v>9.9285193815159211E-4</v>
      </c>
      <c r="AR62" s="273">
        <v>6.6536830586608851E-5</v>
      </c>
      <c r="AS62" s="273">
        <v>1.3578207655472513E-4</v>
      </c>
      <c r="AT62" s="273">
        <v>6.5433346630804282E-5</v>
      </c>
      <c r="AU62" s="273">
        <v>1.1802724403239442E-3</v>
      </c>
      <c r="AV62" s="273">
        <v>1.8985530711616988E-3</v>
      </c>
      <c r="AW62" s="273">
        <v>2.5804463931799267E-4</v>
      </c>
      <c r="AX62" s="273">
        <v>1.1044490593574443E-3</v>
      </c>
      <c r="AY62" s="273">
        <v>9.1549795850970784E-4</v>
      </c>
      <c r="AZ62" s="273">
        <v>2.0812207728279595E-4</v>
      </c>
      <c r="BA62" s="273">
        <v>4.6273888528516544E-3</v>
      </c>
      <c r="BB62" s="273">
        <v>1.9961178704050664E-4</v>
      </c>
      <c r="BC62" s="273">
        <v>8.3105829797815102E-4</v>
      </c>
      <c r="BD62" s="273">
        <v>9.6755724612729711E-4</v>
      </c>
      <c r="BE62" s="273">
        <v>5.604329375745895E-4</v>
      </c>
      <c r="BF62" s="273">
        <v>8.1839705933231803E-4</v>
      </c>
      <c r="BG62" s="273">
        <v>3.3924299122753204E-4</v>
      </c>
      <c r="BH62" s="273">
        <v>0.16104880610843766</v>
      </c>
      <c r="BI62" s="273">
        <v>2.4916043611334209E-5</v>
      </c>
      <c r="BJ62" s="273">
        <v>1.5228915687858964E-3</v>
      </c>
      <c r="BK62" s="273">
        <v>5.3528208646132138E-3</v>
      </c>
      <c r="BL62" s="273">
        <v>3.4008062635360278E-3</v>
      </c>
      <c r="BM62" s="273">
        <v>2.6391191542311538E-5</v>
      </c>
      <c r="BN62" s="273">
        <v>9.7925401408461048E-7</v>
      </c>
      <c r="BO62" s="273">
        <v>6.7616364551929364E-4</v>
      </c>
      <c r="BP62" s="273">
        <v>7.7763762811306164E-4</v>
      </c>
      <c r="BQ62" s="273">
        <v>3.5714479879022564E-4</v>
      </c>
      <c r="BR62" s="273">
        <v>3.6173009041991206E-4</v>
      </c>
      <c r="BS62" s="273">
        <v>2.0729623659198666E-4</v>
      </c>
      <c r="BT62" s="273">
        <v>3.1845756823577757E-5</v>
      </c>
      <c r="BU62" s="273">
        <v>1.7601333014354417E-5</v>
      </c>
      <c r="BV62" s="273">
        <v>0</v>
      </c>
      <c r="BW62" s="273">
        <v>3.5500065998591306E-5</v>
      </c>
      <c r="BX62" s="273">
        <v>2.3191678538383195E-4</v>
      </c>
      <c r="BY62" s="273">
        <v>1.8128127256060476E-5</v>
      </c>
      <c r="BZ62" s="273">
        <v>4.9979091496530237E-4</v>
      </c>
      <c r="CA62" s="273">
        <v>2.7771883966847036E-5</v>
      </c>
      <c r="CB62" s="273">
        <v>1.3330267894473208E-5</v>
      </c>
      <c r="CC62" s="273">
        <v>5.0764992817198825E-5</v>
      </c>
      <c r="CD62" s="273">
        <v>1.4484670517736639E-4</v>
      </c>
      <c r="CE62" s="273">
        <v>6.8852553633445048E-5</v>
      </c>
      <c r="CF62" s="273">
        <v>1.2550922297490748E-3</v>
      </c>
      <c r="CG62" s="273">
        <v>2.4617386318348958E-3</v>
      </c>
      <c r="CH62" s="273">
        <v>6.2694009099305854E-3</v>
      </c>
      <c r="CI62" s="273">
        <v>1.3009208659132373E-3</v>
      </c>
      <c r="CJ62" s="273">
        <v>2.8073029147091459E-3</v>
      </c>
      <c r="CK62" s="273">
        <v>9.7702976704813795E-3</v>
      </c>
      <c r="CL62" s="273">
        <v>2.2833811536307084E-4</v>
      </c>
      <c r="CM62" s="273">
        <v>3.3873782866260462E-3</v>
      </c>
      <c r="CN62" s="273">
        <v>1.9583968765967074E-3</v>
      </c>
      <c r="CO62" s="273">
        <v>4.9919710690173088E-3</v>
      </c>
      <c r="CP62" s="273">
        <v>7.5032682305411734E-3</v>
      </c>
      <c r="CQ62" s="273">
        <v>2.5063472787070452E-3</v>
      </c>
      <c r="CR62" s="273">
        <v>1.1298918024984592E-3</v>
      </c>
      <c r="CS62" s="273">
        <v>4.9172790383842108E-3</v>
      </c>
      <c r="CT62" s="273">
        <v>2.4830976845137132E-3</v>
      </c>
      <c r="CU62" s="273">
        <v>2.1278343670506909E-3</v>
      </c>
      <c r="CV62" s="273">
        <v>3.6685692416962459E-3</v>
      </c>
      <c r="CW62" s="273">
        <v>7.072118725001568E-3</v>
      </c>
      <c r="CX62" s="273">
        <v>1.0425461267191368E-2</v>
      </c>
      <c r="CY62" s="273">
        <v>0.15298399251396377</v>
      </c>
      <c r="CZ62" s="274">
        <v>5.4390923989105046E-4</v>
      </c>
    </row>
    <row r="63" spans="1:104" s="275" customFormat="1" ht="15" customHeight="1" x14ac:dyDescent="0.15">
      <c r="A63" s="276" t="s">
        <v>385</v>
      </c>
      <c r="B63" s="277" t="s">
        <v>654</v>
      </c>
      <c r="C63" s="272">
        <v>4.6159444469450882E-4</v>
      </c>
      <c r="D63" s="273">
        <v>2.1384819531531369E-3</v>
      </c>
      <c r="E63" s="273">
        <v>5.2187132433095977E-6</v>
      </c>
      <c r="F63" s="273">
        <v>3.133564277585126E-3</v>
      </c>
      <c r="G63" s="273">
        <v>8.3906527213340405E-7</v>
      </c>
      <c r="H63" s="273">
        <v>0</v>
      </c>
      <c r="I63" s="273">
        <v>0</v>
      </c>
      <c r="J63" s="273">
        <v>0</v>
      </c>
      <c r="K63" s="273">
        <v>0</v>
      </c>
      <c r="L63" s="273">
        <v>0</v>
      </c>
      <c r="M63" s="273">
        <v>0</v>
      </c>
      <c r="N63" s="273">
        <v>0</v>
      </c>
      <c r="O63" s="273">
        <v>3.1704602081985139E-3</v>
      </c>
      <c r="P63" s="273">
        <v>9.3451709067754914E-3</v>
      </c>
      <c r="Q63" s="273">
        <v>5.2381204213664945E-5</v>
      </c>
      <c r="R63" s="273">
        <v>0</v>
      </c>
      <c r="S63" s="273">
        <v>1.2538097967454391E-2</v>
      </c>
      <c r="T63" s="273">
        <v>0</v>
      </c>
      <c r="U63" s="273">
        <v>1.9227269733493799E-2</v>
      </c>
      <c r="V63" s="273">
        <v>0</v>
      </c>
      <c r="W63" s="273">
        <v>0</v>
      </c>
      <c r="X63" s="273">
        <v>2.5002987388847275E-2</v>
      </c>
      <c r="Y63" s="273">
        <v>4.6045305112662625E-4</v>
      </c>
      <c r="Z63" s="273">
        <v>0</v>
      </c>
      <c r="AA63" s="273">
        <v>0</v>
      </c>
      <c r="AB63" s="273">
        <v>4.2556559795796603E-7</v>
      </c>
      <c r="AC63" s="273">
        <v>1.1668829289695024E-6</v>
      </c>
      <c r="AD63" s="273">
        <v>1.3221515605665963E-6</v>
      </c>
      <c r="AE63" s="273">
        <v>1.5401973259746443E-3</v>
      </c>
      <c r="AF63" s="273">
        <v>2.6811089066437878E-6</v>
      </c>
      <c r="AG63" s="273">
        <v>0</v>
      </c>
      <c r="AH63" s="273">
        <v>1.0325573535400239E-2</v>
      </c>
      <c r="AI63" s="273">
        <v>5.6169527713843268E-3</v>
      </c>
      <c r="AJ63" s="273">
        <v>1.1625989678977961E-3</v>
      </c>
      <c r="AK63" s="273">
        <v>0</v>
      </c>
      <c r="AL63" s="273">
        <v>0</v>
      </c>
      <c r="AM63" s="273">
        <v>5.903431229893545E-3</v>
      </c>
      <c r="AN63" s="273">
        <v>6.4190030917133795E-3</v>
      </c>
      <c r="AO63" s="273">
        <v>4.9954836443405759E-2</v>
      </c>
      <c r="AP63" s="273">
        <v>0</v>
      </c>
      <c r="AQ63" s="273">
        <v>1.0995106866848014E-3</v>
      </c>
      <c r="AR63" s="273">
        <v>0</v>
      </c>
      <c r="AS63" s="273">
        <v>7.6297098182266849E-4</v>
      </c>
      <c r="AT63" s="273">
        <v>0</v>
      </c>
      <c r="AU63" s="273">
        <v>0</v>
      </c>
      <c r="AV63" s="273">
        <v>0</v>
      </c>
      <c r="AW63" s="273">
        <v>8.9177191529012177E-5</v>
      </c>
      <c r="AX63" s="273">
        <v>0</v>
      </c>
      <c r="AY63" s="273">
        <v>0</v>
      </c>
      <c r="AZ63" s="273">
        <v>0</v>
      </c>
      <c r="BA63" s="273">
        <v>0</v>
      </c>
      <c r="BB63" s="273">
        <v>0</v>
      </c>
      <c r="BC63" s="273">
        <v>0</v>
      </c>
      <c r="BD63" s="273">
        <v>0</v>
      </c>
      <c r="BE63" s="273">
        <v>6.795069947705638E-5</v>
      </c>
      <c r="BF63" s="273">
        <v>0</v>
      </c>
      <c r="BG63" s="273">
        <v>0</v>
      </c>
      <c r="BH63" s="273">
        <v>6.8186177390717864E-6</v>
      </c>
      <c r="BI63" s="273">
        <v>0</v>
      </c>
      <c r="BJ63" s="273">
        <v>0</v>
      </c>
      <c r="BK63" s="273">
        <v>0</v>
      </c>
      <c r="BL63" s="273">
        <v>2.051521289922279E-4</v>
      </c>
      <c r="BM63" s="273">
        <v>4.6589025101745106E-3</v>
      </c>
      <c r="BN63" s="273">
        <v>3.714473684425275E-3</v>
      </c>
      <c r="BO63" s="273">
        <v>0</v>
      </c>
      <c r="BP63" s="273">
        <v>0</v>
      </c>
      <c r="BQ63" s="273">
        <v>0</v>
      </c>
      <c r="BR63" s="273">
        <v>0</v>
      </c>
      <c r="BS63" s="273">
        <v>0</v>
      </c>
      <c r="BT63" s="273">
        <v>0</v>
      </c>
      <c r="BU63" s="273">
        <v>0</v>
      </c>
      <c r="BV63" s="273">
        <v>0</v>
      </c>
      <c r="BW63" s="273">
        <v>0</v>
      </c>
      <c r="BX63" s="273">
        <v>3.3334483652039799E-4</v>
      </c>
      <c r="BY63" s="273">
        <v>0</v>
      </c>
      <c r="BZ63" s="273">
        <v>0</v>
      </c>
      <c r="CA63" s="273">
        <v>0</v>
      </c>
      <c r="CB63" s="273">
        <v>0</v>
      </c>
      <c r="CC63" s="273">
        <v>0</v>
      </c>
      <c r="CD63" s="273">
        <v>0</v>
      </c>
      <c r="CE63" s="273">
        <v>0</v>
      </c>
      <c r="CF63" s="273">
        <v>0</v>
      </c>
      <c r="CG63" s="273">
        <v>0</v>
      </c>
      <c r="CH63" s="273">
        <v>0</v>
      </c>
      <c r="CI63" s="273">
        <v>0</v>
      </c>
      <c r="CJ63" s="273">
        <v>0</v>
      </c>
      <c r="CK63" s="273">
        <v>0</v>
      </c>
      <c r="CL63" s="273">
        <v>0</v>
      </c>
      <c r="CM63" s="273">
        <v>0</v>
      </c>
      <c r="CN63" s="273">
        <v>0</v>
      </c>
      <c r="CO63" s="273">
        <v>0</v>
      </c>
      <c r="CP63" s="273">
        <v>0</v>
      </c>
      <c r="CQ63" s="273">
        <v>0</v>
      </c>
      <c r="CR63" s="273">
        <v>0</v>
      </c>
      <c r="CS63" s="273">
        <v>0</v>
      </c>
      <c r="CT63" s="273">
        <v>0</v>
      </c>
      <c r="CU63" s="273">
        <v>6.7631881466701825E-5</v>
      </c>
      <c r="CV63" s="273">
        <v>0</v>
      </c>
      <c r="CW63" s="273">
        <v>0</v>
      </c>
      <c r="CX63" s="273">
        <v>0</v>
      </c>
      <c r="CY63" s="273">
        <v>0</v>
      </c>
      <c r="CZ63" s="274">
        <v>0</v>
      </c>
    </row>
    <row r="64" spans="1:104" s="275" customFormat="1" ht="15" customHeight="1" x14ac:dyDescent="0.15">
      <c r="A64" s="276" t="s">
        <v>386</v>
      </c>
      <c r="B64" s="277" t="s">
        <v>578</v>
      </c>
      <c r="C64" s="272">
        <v>0</v>
      </c>
      <c r="D64" s="273">
        <v>0</v>
      </c>
      <c r="E64" s="273">
        <v>0</v>
      </c>
      <c r="F64" s="273">
        <v>0</v>
      </c>
      <c r="G64" s="273">
        <v>0</v>
      </c>
      <c r="H64" s="273">
        <v>0</v>
      </c>
      <c r="I64" s="273">
        <v>0</v>
      </c>
      <c r="J64" s="273">
        <v>0</v>
      </c>
      <c r="K64" s="273">
        <v>0</v>
      </c>
      <c r="L64" s="273">
        <v>0</v>
      </c>
      <c r="M64" s="273">
        <v>0</v>
      </c>
      <c r="N64" s="273">
        <v>0</v>
      </c>
      <c r="O64" s="273">
        <v>0</v>
      </c>
      <c r="P64" s="273">
        <v>0</v>
      </c>
      <c r="Q64" s="273">
        <v>0</v>
      </c>
      <c r="R64" s="273">
        <v>0</v>
      </c>
      <c r="S64" s="273">
        <v>0</v>
      </c>
      <c r="T64" s="273">
        <v>0</v>
      </c>
      <c r="U64" s="273">
        <v>0</v>
      </c>
      <c r="V64" s="273">
        <v>0</v>
      </c>
      <c r="W64" s="273">
        <v>0</v>
      </c>
      <c r="X64" s="273">
        <v>0</v>
      </c>
      <c r="Y64" s="273">
        <v>0</v>
      </c>
      <c r="Z64" s="273">
        <v>0</v>
      </c>
      <c r="AA64" s="273">
        <v>0</v>
      </c>
      <c r="AB64" s="273">
        <v>0</v>
      </c>
      <c r="AC64" s="273">
        <v>0</v>
      </c>
      <c r="AD64" s="273">
        <v>0</v>
      </c>
      <c r="AE64" s="273">
        <v>0</v>
      </c>
      <c r="AF64" s="273">
        <v>0</v>
      </c>
      <c r="AG64" s="273">
        <v>0</v>
      </c>
      <c r="AH64" s="273">
        <v>0</v>
      </c>
      <c r="AI64" s="273">
        <v>0</v>
      </c>
      <c r="AJ64" s="273">
        <v>0</v>
      </c>
      <c r="AK64" s="273">
        <v>0</v>
      </c>
      <c r="AL64" s="273">
        <v>0</v>
      </c>
      <c r="AM64" s="273">
        <v>0</v>
      </c>
      <c r="AN64" s="273">
        <v>0</v>
      </c>
      <c r="AO64" s="273">
        <v>0</v>
      </c>
      <c r="AP64" s="273">
        <v>0</v>
      </c>
      <c r="AQ64" s="273">
        <v>0</v>
      </c>
      <c r="AR64" s="273">
        <v>0</v>
      </c>
      <c r="AS64" s="273">
        <v>0</v>
      </c>
      <c r="AT64" s="273">
        <v>0</v>
      </c>
      <c r="AU64" s="273">
        <v>0</v>
      </c>
      <c r="AV64" s="273">
        <v>0</v>
      </c>
      <c r="AW64" s="273">
        <v>0</v>
      </c>
      <c r="AX64" s="273">
        <v>0</v>
      </c>
      <c r="AY64" s="273">
        <v>0</v>
      </c>
      <c r="AZ64" s="273">
        <v>0</v>
      </c>
      <c r="BA64" s="273">
        <v>0</v>
      </c>
      <c r="BB64" s="273">
        <v>0</v>
      </c>
      <c r="BC64" s="273">
        <v>0</v>
      </c>
      <c r="BD64" s="273">
        <v>0</v>
      </c>
      <c r="BE64" s="273">
        <v>0</v>
      </c>
      <c r="BF64" s="273">
        <v>0</v>
      </c>
      <c r="BG64" s="273">
        <v>0</v>
      </c>
      <c r="BH64" s="273">
        <v>0</v>
      </c>
      <c r="BI64" s="273">
        <v>0</v>
      </c>
      <c r="BJ64" s="273">
        <v>0</v>
      </c>
      <c r="BK64" s="273">
        <v>0</v>
      </c>
      <c r="BL64" s="273">
        <v>0</v>
      </c>
      <c r="BM64" s="273">
        <v>0</v>
      </c>
      <c r="BN64" s="273">
        <v>0</v>
      </c>
      <c r="BO64" s="273">
        <v>0</v>
      </c>
      <c r="BP64" s="273">
        <v>0</v>
      </c>
      <c r="BQ64" s="273">
        <v>0</v>
      </c>
      <c r="BR64" s="273">
        <v>0</v>
      </c>
      <c r="BS64" s="273">
        <v>0</v>
      </c>
      <c r="BT64" s="273">
        <v>0</v>
      </c>
      <c r="BU64" s="273">
        <v>0</v>
      </c>
      <c r="BV64" s="273">
        <v>0</v>
      </c>
      <c r="BW64" s="273">
        <v>0</v>
      </c>
      <c r="BX64" s="273">
        <v>0</v>
      </c>
      <c r="BY64" s="273">
        <v>0</v>
      </c>
      <c r="BZ64" s="273">
        <v>0</v>
      </c>
      <c r="CA64" s="273">
        <v>0</v>
      </c>
      <c r="CB64" s="273">
        <v>0</v>
      </c>
      <c r="CC64" s="273">
        <v>0</v>
      </c>
      <c r="CD64" s="273">
        <v>0</v>
      </c>
      <c r="CE64" s="273">
        <v>0</v>
      </c>
      <c r="CF64" s="273">
        <v>0</v>
      </c>
      <c r="CG64" s="273">
        <v>0</v>
      </c>
      <c r="CH64" s="273">
        <v>0</v>
      </c>
      <c r="CI64" s="273">
        <v>0</v>
      </c>
      <c r="CJ64" s="273">
        <v>0</v>
      </c>
      <c r="CK64" s="273">
        <v>0</v>
      </c>
      <c r="CL64" s="273">
        <v>0</v>
      </c>
      <c r="CM64" s="273">
        <v>0</v>
      </c>
      <c r="CN64" s="273">
        <v>0</v>
      </c>
      <c r="CO64" s="273">
        <v>0</v>
      </c>
      <c r="CP64" s="273">
        <v>0</v>
      </c>
      <c r="CQ64" s="273">
        <v>0</v>
      </c>
      <c r="CR64" s="273">
        <v>0</v>
      </c>
      <c r="CS64" s="273">
        <v>0</v>
      </c>
      <c r="CT64" s="273">
        <v>0</v>
      </c>
      <c r="CU64" s="273">
        <v>0</v>
      </c>
      <c r="CV64" s="273">
        <v>0</v>
      </c>
      <c r="CW64" s="273">
        <v>0</v>
      </c>
      <c r="CX64" s="273">
        <v>0</v>
      </c>
      <c r="CY64" s="273">
        <v>0</v>
      </c>
      <c r="CZ64" s="274">
        <v>0</v>
      </c>
    </row>
    <row r="65" spans="1:104" s="275" customFormat="1" ht="15" customHeight="1" x14ac:dyDescent="0.15">
      <c r="A65" s="276" t="s">
        <v>387</v>
      </c>
      <c r="B65" s="277" t="s">
        <v>476</v>
      </c>
      <c r="C65" s="272">
        <v>2.9596354698204277E-3</v>
      </c>
      <c r="D65" s="273">
        <v>1.4577163154198382E-3</v>
      </c>
      <c r="E65" s="273">
        <v>2.3496790421461884E-3</v>
      </c>
      <c r="F65" s="273">
        <v>9.8607886907635866E-4</v>
      </c>
      <c r="G65" s="273">
        <v>5.2093240289300552E-4</v>
      </c>
      <c r="H65" s="273">
        <v>0</v>
      </c>
      <c r="I65" s="273">
        <v>3.1637474960751638E-3</v>
      </c>
      <c r="J65" s="273">
        <v>3.4049045514107038E-4</v>
      </c>
      <c r="K65" s="273">
        <v>2.1971611107535091E-4</v>
      </c>
      <c r="L65" s="273">
        <v>2.3722985472041956E-4</v>
      </c>
      <c r="M65" s="273">
        <v>3.8892129776756432E-4</v>
      </c>
      <c r="N65" s="273">
        <v>5.1390784753409626E-4</v>
      </c>
      <c r="O65" s="273">
        <v>1.1018876495576297E-3</v>
      </c>
      <c r="P65" s="273">
        <v>1.656970854678591E-4</v>
      </c>
      <c r="Q65" s="273">
        <v>3.4037709430379589E-3</v>
      </c>
      <c r="R65" s="273">
        <v>2.2740748580456524E-3</v>
      </c>
      <c r="S65" s="273">
        <v>6.8659136617227497E-4</v>
      </c>
      <c r="T65" s="273">
        <v>1.8030052584532257E-3</v>
      </c>
      <c r="U65" s="273">
        <v>6.3385245459934257E-3</v>
      </c>
      <c r="V65" s="273">
        <v>3.0370223011497886E-3</v>
      </c>
      <c r="W65" s="273">
        <v>1.543485296417104E-3</v>
      </c>
      <c r="X65" s="273">
        <v>2.2811992690369531E-3</v>
      </c>
      <c r="Y65" s="273">
        <v>3.8279952787724806E-3</v>
      </c>
      <c r="Z65" s="273">
        <v>3.712108931755552E-3</v>
      </c>
      <c r="AA65" s="273">
        <v>5.6809873204713215E-3</v>
      </c>
      <c r="AB65" s="273">
        <v>1.3338076971198571E-3</v>
      </c>
      <c r="AC65" s="273">
        <v>3.0350624982496757E-3</v>
      </c>
      <c r="AD65" s="273">
        <v>3.6016186246046185E-3</v>
      </c>
      <c r="AE65" s="273">
        <v>3.4029060970833394E-3</v>
      </c>
      <c r="AF65" s="273">
        <v>1.9631904371032473E-3</v>
      </c>
      <c r="AG65" s="273">
        <v>4.0226696980327276E-4</v>
      </c>
      <c r="AH65" s="273">
        <v>3.5430164752437137E-3</v>
      </c>
      <c r="AI65" s="273">
        <v>5.6686173873560274E-3</v>
      </c>
      <c r="AJ65" s="273">
        <v>5.1845374996820027E-3</v>
      </c>
      <c r="AK65" s="273">
        <v>0</v>
      </c>
      <c r="AL65" s="273">
        <v>0</v>
      </c>
      <c r="AM65" s="273">
        <v>3.1584799350768424E-3</v>
      </c>
      <c r="AN65" s="273">
        <v>5.3723368238643718E-3</v>
      </c>
      <c r="AO65" s="273">
        <v>4.72604360075416E-3</v>
      </c>
      <c r="AP65" s="273">
        <v>0</v>
      </c>
      <c r="AQ65" s="273">
        <v>2.2932562723357521E-3</v>
      </c>
      <c r="AR65" s="273">
        <v>3.1645842514674638E-3</v>
      </c>
      <c r="AS65" s="273">
        <v>2.9927865960374619E-3</v>
      </c>
      <c r="AT65" s="273">
        <v>1.4764304366873145E-3</v>
      </c>
      <c r="AU65" s="273">
        <v>1.4936898005179643E-3</v>
      </c>
      <c r="AV65" s="273">
        <v>1.496068748162863E-3</v>
      </c>
      <c r="AW65" s="273">
        <v>1.2198132294842677E-3</v>
      </c>
      <c r="AX65" s="273">
        <v>4.8148765968931808E-3</v>
      </c>
      <c r="AY65" s="273">
        <v>2.2058704003727926E-3</v>
      </c>
      <c r="AZ65" s="273">
        <v>1.0545902042825499E-3</v>
      </c>
      <c r="BA65" s="273">
        <v>1.0288284017763586E-3</v>
      </c>
      <c r="BB65" s="273">
        <v>3.1703466390098972E-3</v>
      </c>
      <c r="BC65" s="273">
        <v>2.4233105872817707E-3</v>
      </c>
      <c r="BD65" s="273">
        <v>1.1531521342907256E-3</v>
      </c>
      <c r="BE65" s="273">
        <v>2.7774848411246797E-4</v>
      </c>
      <c r="BF65" s="273">
        <v>8.9764520721693434E-4</v>
      </c>
      <c r="BG65" s="273">
        <v>1.5471443469725784E-3</v>
      </c>
      <c r="BH65" s="273">
        <v>1.6048795375428252E-3</v>
      </c>
      <c r="BI65" s="273">
        <v>2.2808858208775659E-4</v>
      </c>
      <c r="BJ65" s="273">
        <v>6.3576173820807029E-4</v>
      </c>
      <c r="BK65" s="273">
        <v>1.0966669683050545E-3</v>
      </c>
      <c r="BL65" s="273">
        <v>3.5257801842674454E-4</v>
      </c>
      <c r="BM65" s="273">
        <v>1.3059500367042759E-2</v>
      </c>
      <c r="BN65" s="273">
        <v>1.7615800459368058E-2</v>
      </c>
      <c r="BO65" s="273">
        <v>2.9504666172325035E-2</v>
      </c>
      <c r="BP65" s="273">
        <v>2.8680183270699275E-3</v>
      </c>
      <c r="BQ65" s="273">
        <v>2.6382160078198169E-3</v>
      </c>
      <c r="BR65" s="273">
        <v>3.6186365629809754E-3</v>
      </c>
      <c r="BS65" s="273">
        <v>2.8417511061862204E-3</v>
      </c>
      <c r="BT65" s="273">
        <v>3.1198159066956857E-3</v>
      </c>
      <c r="BU65" s="273">
        <v>1.2928924062205333E-2</v>
      </c>
      <c r="BV65" s="273">
        <v>1.0597075837034934E-2</v>
      </c>
      <c r="BW65" s="273">
        <v>1.49692851036939E-2</v>
      </c>
      <c r="BX65" s="273">
        <v>9.5831780611015137E-4</v>
      </c>
      <c r="BY65" s="273">
        <v>1.2087249394298141E-2</v>
      </c>
      <c r="BZ65" s="273">
        <v>3.469651815976285E-3</v>
      </c>
      <c r="CA65" s="273">
        <v>6.3597614284079706E-5</v>
      </c>
      <c r="CB65" s="273">
        <v>4.7182875279190703E-3</v>
      </c>
      <c r="CC65" s="273">
        <v>1.254162506757533E-2</v>
      </c>
      <c r="CD65" s="273">
        <v>1.6730186349244412E-2</v>
      </c>
      <c r="CE65" s="273">
        <v>1.3911808141101993E-3</v>
      </c>
      <c r="CF65" s="273">
        <v>4.1955504001271382E-3</v>
      </c>
      <c r="CG65" s="273">
        <v>3.9793028827487384E-3</v>
      </c>
      <c r="CH65" s="273">
        <v>1.8829519634795276E-3</v>
      </c>
      <c r="CI65" s="273">
        <v>1.0820293606131858E-2</v>
      </c>
      <c r="CJ65" s="273">
        <v>5.7178800737181894E-3</v>
      </c>
      <c r="CK65" s="273">
        <v>3.2509285315179379E-3</v>
      </c>
      <c r="CL65" s="273">
        <v>1.8808934342659509E-3</v>
      </c>
      <c r="CM65" s="273">
        <v>3.5578966766886999E-3</v>
      </c>
      <c r="CN65" s="273">
        <v>2.3904975681294295E-3</v>
      </c>
      <c r="CO65" s="273">
        <v>1.6160520291059685E-3</v>
      </c>
      <c r="CP65" s="273">
        <v>1.6590231870737841E-3</v>
      </c>
      <c r="CQ65" s="273">
        <v>2.1517592783860083E-4</v>
      </c>
      <c r="CR65" s="273">
        <v>7.1797859171339115E-4</v>
      </c>
      <c r="CS65" s="273">
        <v>1.6234433267162604E-3</v>
      </c>
      <c r="CT65" s="273">
        <v>1.970256840291808E-3</v>
      </c>
      <c r="CU65" s="273">
        <v>1.2636812021847793E-3</v>
      </c>
      <c r="CV65" s="273">
        <v>2.3410313827752767E-3</v>
      </c>
      <c r="CW65" s="273">
        <v>4.072399579633415E-3</v>
      </c>
      <c r="CX65" s="273">
        <v>3.0908675388321457E-3</v>
      </c>
      <c r="CY65" s="273">
        <v>0</v>
      </c>
      <c r="CZ65" s="274">
        <v>0</v>
      </c>
    </row>
    <row r="66" spans="1:104" s="275" customFormat="1" ht="15" customHeight="1" x14ac:dyDescent="0.15">
      <c r="A66" s="276" t="s">
        <v>388</v>
      </c>
      <c r="B66" s="277" t="s">
        <v>655</v>
      </c>
      <c r="C66" s="272">
        <v>0</v>
      </c>
      <c r="D66" s="273">
        <v>0</v>
      </c>
      <c r="E66" s="273">
        <v>0</v>
      </c>
      <c r="F66" s="273">
        <v>0</v>
      </c>
      <c r="G66" s="273">
        <v>0</v>
      </c>
      <c r="H66" s="273">
        <v>0</v>
      </c>
      <c r="I66" s="273">
        <v>0</v>
      </c>
      <c r="J66" s="273">
        <v>0</v>
      </c>
      <c r="K66" s="273">
        <v>0</v>
      </c>
      <c r="L66" s="273">
        <v>0</v>
      </c>
      <c r="M66" s="273">
        <v>0</v>
      </c>
      <c r="N66" s="273">
        <v>0</v>
      </c>
      <c r="O66" s="273">
        <v>0</v>
      </c>
      <c r="P66" s="273">
        <v>0</v>
      </c>
      <c r="Q66" s="273">
        <v>0</v>
      </c>
      <c r="R66" s="273">
        <v>0</v>
      </c>
      <c r="S66" s="273">
        <v>0</v>
      </c>
      <c r="T66" s="273">
        <v>0</v>
      </c>
      <c r="U66" s="273">
        <v>0</v>
      </c>
      <c r="V66" s="273">
        <v>0</v>
      </c>
      <c r="W66" s="273">
        <v>0</v>
      </c>
      <c r="X66" s="273">
        <v>0</v>
      </c>
      <c r="Y66" s="273">
        <v>0</v>
      </c>
      <c r="Z66" s="273">
        <v>0</v>
      </c>
      <c r="AA66" s="273">
        <v>0</v>
      </c>
      <c r="AB66" s="273">
        <v>0</v>
      </c>
      <c r="AC66" s="273">
        <v>0</v>
      </c>
      <c r="AD66" s="273">
        <v>0</v>
      </c>
      <c r="AE66" s="273">
        <v>0</v>
      </c>
      <c r="AF66" s="273">
        <v>0</v>
      </c>
      <c r="AG66" s="273">
        <v>0</v>
      </c>
      <c r="AH66" s="273">
        <v>0</v>
      </c>
      <c r="AI66" s="273">
        <v>0</v>
      </c>
      <c r="AJ66" s="273">
        <v>0</v>
      </c>
      <c r="AK66" s="273">
        <v>0</v>
      </c>
      <c r="AL66" s="273">
        <v>0</v>
      </c>
      <c r="AM66" s="273">
        <v>0</v>
      </c>
      <c r="AN66" s="273">
        <v>0</v>
      </c>
      <c r="AO66" s="273">
        <v>0</v>
      </c>
      <c r="AP66" s="273">
        <v>0</v>
      </c>
      <c r="AQ66" s="273">
        <v>0</v>
      </c>
      <c r="AR66" s="273">
        <v>0</v>
      </c>
      <c r="AS66" s="273">
        <v>0</v>
      </c>
      <c r="AT66" s="273">
        <v>0</v>
      </c>
      <c r="AU66" s="273">
        <v>0</v>
      </c>
      <c r="AV66" s="273">
        <v>0</v>
      </c>
      <c r="AW66" s="273">
        <v>0</v>
      </c>
      <c r="AX66" s="273">
        <v>0</v>
      </c>
      <c r="AY66" s="273">
        <v>0</v>
      </c>
      <c r="AZ66" s="273">
        <v>0</v>
      </c>
      <c r="BA66" s="273">
        <v>0</v>
      </c>
      <c r="BB66" s="273">
        <v>0</v>
      </c>
      <c r="BC66" s="273">
        <v>0</v>
      </c>
      <c r="BD66" s="273">
        <v>0</v>
      </c>
      <c r="BE66" s="273">
        <v>0</v>
      </c>
      <c r="BF66" s="273">
        <v>0</v>
      </c>
      <c r="BG66" s="273">
        <v>0</v>
      </c>
      <c r="BH66" s="273">
        <v>0</v>
      </c>
      <c r="BI66" s="273">
        <v>0</v>
      </c>
      <c r="BJ66" s="273">
        <v>0</v>
      </c>
      <c r="BK66" s="273">
        <v>0</v>
      </c>
      <c r="BL66" s="273">
        <v>0</v>
      </c>
      <c r="BM66" s="273">
        <v>0</v>
      </c>
      <c r="BN66" s="273">
        <v>0</v>
      </c>
      <c r="BO66" s="273">
        <v>0</v>
      </c>
      <c r="BP66" s="273">
        <v>0</v>
      </c>
      <c r="BQ66" s="273">
        <v>0</v>
      </c>
      <c r="BR66" s="273">
        <v>0</v>
      </c>
      <c r="BS66" s="273">
        <v>0</v>
      </c>
      <c r="BT66" s="273">
        <v>0</v>
      </c>
      <c r="BU66" s="273">
        <v>0</v>
      </c>
      <c r="BV66" s="273">
        <v>0</v>
      </c>
      <c r="BW66" s="273">
        <v>0</v>
      </c>
      <c r="BX66" s="273">
        <v>0</v>
      </c>
      <c r="BY66" s="273">
        <v>0</v>
      </c>
      <c r="BZ66" s="273">
        <v>0</v>
      </c>
      <c r="CA66" s="273">
        <v>0</v>
      </c>
      <c r="CB66" s="273">
        <v>0</v>
      </c>
      <c r="CC66" s="273">
        <v>0</v>
      </c>
      <c r="CD66" s="273">
        <v>0</v>
      </c>
      <c r="CE66" s="273">
        <v>0</v>
      </c>
      <c r="CF66" s="273">
        <v>0</v>
      </c>
      <c r="CG66" s="273">
        <v>0</v>
      </c>
      <c r="CH66" s="273">
        <v>0</v>
      </c>
      <c r="CI66" s="273">
        <v>0</v>
      </c>
      <c r="CJ66" s="273">
        <v>0</v>
      </c>
      <c r="CK66" s="273">
        <v>0</v>
      </c>
      <c r="CL66" s="273">
        <v>0</v>
      </c>
      <c r="CM66" s="273">
        <v>0</v>
      </c>
      <c r="CN66" s="273">
        <v>0</v>
      </c>
      <c r="CO66" s="273">
        <v>0</v>
      </c>
      <c r="CP66" s="273">
        <v>0</v>
      </c>
      <c r="CQ66" s="273">
        <v>0</v>
      </c>
      <c r="CR66" s="273">
        <v>0</v>
      </c>
      <c r="CS66" s="273">
        <v>0</v>
      </c>
      <c r="CT66" s="273">
        <v>0</v>
      </c>
      <c r="CU66" s="273">
        <v>0</v>
      </c>
      <c r="CV66" s="273">
        <v>0</v>
      </c>
      <c r="CW66" s="273">
        <v>0</v>
      </c>
      <c r="CX66" s="273">
        <v>0</v>
      </c>
      <c r="CY66" s="273">
        <v>0</v>
      </c>
      <c r="CZ66" s="274">
        <v>0</v>
      </c>
    </row>
    <row r="67" spans="1:104" s="275" customFormat="1" ht="15" customHeight="1" x14ac:dyDescent="0.15">
      <c r="A67" s="276" t="s">
        <v>389</v>
      </c>
      <c r="B67" s="277" t="s">
        <v>579</v>
      </c>
      <c r="C67" s="272">
        <v>5.7121375853906716E-3</v>
      </c>
      <c r="D67" s="273">
        <v>9.4812420178521893E-3</v>
      </c>
      <c r="E67" s="273">
        <v>4.5049004416289486E-2</v>
      </c>
      <c r="F67" s="273">
        <v>4.0000013865766895E-3</v>
      </c>
      <c r="G67" s="273">
        <v>3.5552466891310714E-3</v>
      </c>
      <c r="H67" s="273">
        <v>0</v>
      </c>
      <c r="I67" s="273">
        <v>2.9688659740455182E-2</v>
      </c>
      <c r="J67" s="273">
        <v>4.9931725861730126E-3</v>
      </c>
      <c r="K67" s="273">
        <v>1.1416079543000918E-2</v>
      </c>
      <c r="L67" s="273">
        <v>4.6708052996644982E-3</v>
      </c>
      <c r="M67" s="273">
        <v>1.0827853085389182E-2</v>
      </c>
      <c r="N67" s="273">
        <v>1.4496359135407607E-2</v>
      </c>
      <c r="O67" s="273">
        <v>1.48485112523729E-2</v>
      </c>
      <c r="P67" s="273">
        <v>8.0491157998321319E-3</v>
      </c>
      <c r="Q67" s="273">
        <v>2.7204732440334535E-2</v>
      </c>
      <c r="R67" s="273">
        <v>2.1383580433146185E-2</v>
      </c>
      <c r="S67" s="273">
        <v>1.7254276024166178E-2</v>
      </c>
      <c r="T67" s="273">
        <v>1.1596437435392936E-2</v>
      </c>
      <c r="U67" s="273">
        <v>0.10400304167939023</v>
      </c>
      <c r="V67" s="273">
        <v>1.3419881947918821E-2</v>
      </c>
      <c r="W67" s="273">
        <v>2.2435700233817333E-2</v>
      </c>
      <c r="X67" s="273">
        <v>3.9182009215730278E-2</v>
      </c>
      <c r="Y67" s="273">
        <v>0.24252605677476144</v>
      </c>
      <c r="Z67" s="273">
        <v>2.9678345645277077E-2</v>
      </c>
      <c r="AA67" s="273">
        <v>1.5892949652975517E-2</v>
      </c>
      <c r="AB67" s="273">
        <v>8.2649662200213869E-3</v>
      </c>
      <c r="AC67" s="273">
        <v>1.4278446272042418E-2</v>
      </c>
      <c r="AD67" s="273">
        <v>2.1114604875006125E-2</v>
      </c>
      <c r="AE67" s="273">
        <v>2.7884035642837059E-2</v>
      </c>
      <c r="AF67" s="273">
        <v>2.2096255934531444E-2</v>
      </c>
      <c r="AG67" s="273">
        <v>9.4241416018576631E-3</v>
      </c>
      <c r="AH67" s="273">
        <v>2.5337655067847867E-2</v>
      </c>
      <c r="AI67" s="273">
        <v>7.7199909315069565E-2</v>
      </c>
      <c r="AJ67" s="273">
        <v>3.0093684427731644E-2</v>
      </c>
      <c r="AK67" s="273">
        <v>0</v>
      </c>
      <c r="AL67" s="273">
        <v>0</v>
      </c>
      <c r="AM67" s="273">
        <v>2.9527850855681347E-2</v>
      </c>
      <c r="AN67" s="273">
        <v>0.11027368533155224</v>
      </c>
      <c r="AO67" s="273">
        <v>0.11458316904790922</v>
      </c>
      <c r="AP67" s="273">
        <v>0</v>
      </c>
      <c r="AQ67" s="273">
        <v>3.0130568447025018E-2</v>
      </c>
      <c r="AR67" s="273">
        <v>1.1249149567624067E-2</v>
      </c>
      <c r="AS67" s="273">
        <v>2.5826393519746849E-2</v>
      </c>
      <c r="AT67" s="273">
        <v>1.0966546663109797E-2</v>
      </c>
      <c r="AU67" s="273">
        <v>1.0359235510026486E-2</v>
      </c>
      <c r="AV67" s="273">
        <v>1.139336149459963E-2</v>
      </c>
      <c r="AW67" s="273">
        <v>3.0879824012654256E-2</v>
      </c>
      <c r="AX67" s="273">
        <v>2.2095266298806454E-2</v>
      </c>
      <c r="AY67" s="273">
        <v>6.3565822055966234E-3</v>
      </c>
      <c r="AZ67" s="273">
        <v>6.4572975633768155E-3</v>
      </c>
      <c r="BA67" s="273">
        <v>5.7173419490045407E-3</v>
      </c>
      <c r="BB67" s="273">
        <v>1.3578929235490407E-2</v>
      </c>
      <c r="BC67" s="273">
        <v>5.2866931726569004E-3</v>
      </c>
      <c r="BD67" s="273">
        <v>5.9310592742411869E-3</v>
      </c>
      <c r="BE67" s="273">
        <v>6.4135706708747745E-3</v>
      </c>
      <c r="BF67" s="273">
        <v>1.6443729571896805E-2</v>
      </c>
      <c r="BG67" s="273">
        <v>1.1383350714680081E-2</v>
      </c>
      <c r="BH67" s="273">
        <v>8.6248990413149724E-3</v>
      </c>
      <c r="BI67" s="273">
        <v>2.4054945144126497E-2</v>
      </c>
      <c r="BJ67" s="273">
        <v>2.6003633012750961E-3</v>
      </c>
      <c r="BK67" s="273">
        <v>1.596218799707157E-3</v>
      </c>
      <c r="BL67" s="273">
        <v>2.3355999822680502E-3</v>
      </c>
      <c r="BM67" s="273">
        <v>0.146514239695621</v>
      </c>
      <c r="BN67" s="273">
        <v>3.2511151663107897E-2</v>
      </c>
      <c r="BO67" s="273">
        <v>4.2076111928428465E-2</v>
      </c>
      <c r="BP67" s="273">
        <v>7.1617676126335739E-2</v>
      </c>
      <c r="BQ67" s="273">
        <v>4.8460620093958113E-3</v>
      </c>
      <c r="BR67" s="273">
        <v>3.5505641716804488E-2</v>
      </c>
      <c r="BS67" s="273">
        <v>4.9860626461474605E-3</v>
      </c>
      <c r="BT67" s="273">
        <v>1.714130341968716E-2</v>
      </c>
      <c r="BU67" s="273">
        <v>6.2894335675122929E-3</v>
      </c>
      <c r="BV67" s="273">
        <v>0</v>
      </c>
      <c r="BW67" s="273">
        <v>5.8499161589559222E-2</v>
      </c>
      <c r="BX67" s="273">
        <v>4.4795870839027937E-3</v>
      </c>
      <c r="BY67" s="273">
        <v>1.6827498234702103E-3</v>
      </c>
      <c r="BZ67" s="273">
        <v>1.3208134687962194E-3</v>
      </c>
      <c r="CA67" s="273">
        <v>2.8807775238810429E-3</v>
      </c>
      <c r="CB67" s="273">
        <v>3.4955098952930983E-3</v>
      </c>
      <c r="CC67" s="273">
        <v>4.9767802110339342E-2</v>
      </c>
      <c r="CD67" s="273">
        <v>9.8630965454825029E-3</v>
      </c>
      <c r="CE67" s="273">
        <v>5.2506957400865195E-3</v>
      </c>
      <c r="CF67" s="273">
        <v>9.6566397038559005E-3</v>
      </c>
      <c r="CG67" s="273">
        <v>4.8228060707784896E-3</v>
      </c>
      <c r="CH67" s="273">
        <v>3.2379291881397621E-3</v>
      </c>
      <c r="CI67" s="273">
        <v>9.6786777967908851E-3</v>
      </c>
      <c r="CJ67" s="273">
        <v>2.4979730708803032E-2</v>
      </c>
      <c r="CK67" s="273">
        <v>6.7032235651298937E-3</v>
      </c>
      <c r="CL67" s="273">
        <v>7.1762202981303647E-3</v>
      </c>
      <c r="CM67" s="273">
        <v>1.8380593969040911E-2</v>
      </c>
      <c r="CN67" s="273">
        <v>1.1731493796487342E-2</v>
      </c>
      <c r="CO67" s="273">
        <v>3.0414395497032534E-3</v>
      </c>
      <c r="CP67" s="273">
        <v>2.9299089912175214E-3</v>
      </c>
      <c r="CQ67" s="273">
        <v>5.0895548506191147E-3</v>
      </c>
      <c r="CR67" s="273">
        <v>3.379878853029913E-3</v>
      </c>
      <c r="CS67" s="273">
        <v>4.678643836743367E-3</v>
      </c>
      <c r="CT67" s="273">
        <v>4.331510386874083E-2</v>
      </c>
      <c r="CU67" s="273">
        <v>1.9278674246605277E-2</v>
      </c>
      <c r="CV67" s="273">
        <v>2.9702900438902915E-2</v>
      </c>
      <c r="CW67" s="273">
        <v>3.4742093302694843E-2</v>
      </c>
      <c r="CX67" s="273">
        <v>2.042723391202473E-2</v>
      </c>
      <c r="CY67" s="273">
        <v>0</v>
      </c>
      <c r="CZ67" s="274">
        <v>4.5732903619606444E-3</v>
      </c>
    </row>
    <row r="68" spans="1:104" s="275" customFormat="1" ht="15" customHeight="1" x14ac:dyDescent="0.15">
      <c r="A68" s="276" t="s">
        <v>390</v>
      </c>
      <c r="B68" s="277" t="s">
        <v>580</v>
      </c>
      <c r="C68" s="272">
        <v>1.3624393290865079E-7</v>
      </c>
      <c r="D68" s="273">
        <v>0</v>
      </c>
      <c r="E68" s="273">
        <v>2.5581014023008653E-4</v>
      </c>
      <c r="F68" s="273">
        <v>9.9511637785759836E-5</v>
      </c>
      <c r="G68" s="273">
        <v>5.3649324975802503E-6</v>
      </c>
      <c r="H68" s="273">
        <v>0</v>
      </c>
      <c r="I68" s="273">
        <v>1.6788882628095153E-5</v>
      </c>
      <c r="J68" s="273">
        <v>4.1334383366267913E-4</v>
      </c>
      <c r="K68" s="273">
        <v>3.223469845866288E-4</v>
      </c>
      <c r="L68" s="273">
        <v>4.3822713353652863E-5</v>
      </c>
      <c r="M68" s="273">
        <v>2.8527534317756712E-3</v>
      </c>
      <c r="N68" s="273">
        <v>1.990670392255998E-3</v>
      </c>
      <c r="O68" s="273">
        <v>1.9950481139658265E-3</v>
      </c>
      <c r="P68" s="273">
        <v>1.1875198981216174E-3</v>
      </c>
      <c r="Q68" s="273">
        <v>3.7913414876765664E-3</v>
      </c>
      <c r="R68" s="273">
        <v>8.6636888025764516E-4</v>
      </c>
      <c r="S68" s="273">
        <v>7.0428101275087814E-5</v>
      </c>
      <c r="T68" s="273">
        <v>2.8764188585211409E-4</v>
      </c>
      <c r="U68" s="273">
        <v>1.7621622268925174E-3</v>
      </c>
      <c r="V68" s="273">
        <v>7.075061745693002E-4</v>
      </c>
      <c r="W68" s="273">
        <v>4.1498030916251212E-4</v>
      </c>
      <c r="X68" s="273">
        <v>7.0703479069333655E-3</v>
      </c>
      <c r="Y68" s="273">
        <v>2.200238728736138E-3</v>
      </c>
      <c r="Z68" s="273">
        <v>7.8271542042007269E-4</v>
      </c>
      <c r="AA68" s="273">
        <v>2.2022919414632714E-3</v>
      </c>
      <c r="AB68" s="273">
        <v>1.8970295804972932E-3</v>
      </c>
      <c r="AC68" s="273">
        <v>1.2165921417436032E-3</v>
      </c>
      <c r="AD68" s="273">
        <v>1.0616099295137671E-4</v>
      </c>
      <c r="AE68" s="273">
        <v>3.1254113666392015E-3</v>
      </c>
      <c r="AF68" s="273">
        <v>1.7284902881985835E-3</v>
      </c>
      <c r="AG68" s="273">
        <v>2.4337515825454493E-4</v>
      </c>
      <c r="AH68" s="273">
        <v>1.4663307230025572E-3</v>
      </c>
      <c r="AI68" s="273">
        <v>2.4196135370397744E-4</v>
      </c>
      <c r="AJ68" s="273">
        <v>1.3840194699287402E-3</v>
      </c>
      <c r="AK68" s="273">
        <v>0</v>
      </c>
      <c r="AL68" s="273">
        <v>0</v>
      </c>
      <c r="AM68" s="273">
        <v>1.8880000969280562E-3</v>
      </c>
      <c r="AN68" s="273">
        <v>8.2126964697405869E-3</v>
      </c>
      <c r="AO68" s="273">
        <v>3.8245646734961613E-4</v>
      </c>
      <c r="AP68" s="273">
        <v>0</v>
      </c>
      <c r="AQ68" s="273">
        <v>1.5989494392806094E-3</v>
      </c>
      <c r="AR68" s="273">
        <v>1.137276011203241E-3</v>
      </c>
      <c r="AS68" s="273">
        <v>1.9085059280596331E-3</v>
      </c>
      <c r="AT68" s="273">
        <v>7.8064801920709544E-4</v>
      </c>
      <c r="AU68" s="273">
        <v>5.0491199508118415E-4</v>
      </c>
      <c r="AV68" s="273">
        <v>9.7280724223778973E-4</v>
      </c>
      <c r="AW68" s="273">
        <v>1.4649894516551415E-3</v>
      </c>
      <c r="AX68" s="273">
        <v>7.7912268338031548E-4</v>
      </c>
      <c r="AY68" s="273">
        <v>4.186502408237029E-4</v>
      </c>
      <c r="AZ68" s="273">
        <v>5.4147181885306426E-5</v>
      </c>
      <c r="BA68" s="273">
        <v>1.5437103936929294E-4</v>
      </c>
      <c r="BB68" s="273">
        <v>1.0401478974165902E-3</v>
      </c>
      <c r="BC68" s="273">
        <v>2.3876040758767669E-4</v>
      </c>
      <c r="BD68" s="273">
        <v>3.1656146593707747E-4</v>
      </c>
      <c r="BE68" s="273">
        <v>9.317529705764882E-4</v>
      </c>
      <c r="BF68" s="273">
        <v>4.2548552546287381E-4</v>
      </c>
      <c r="BG68" s="273">
        <v>6.7971290104901542E-4</v>
      </c>
      <c r="BH68" s="273">
        <v>1.1341002819161713E-3</v>
      </c>
      <c r="BI68" s="273">
        <v>1.5493507804487934E-3</v>
      </c>
      <c r="BJ68" s="273">
        <v>3.9511949558907036E-4</v>
      </c>
      <c r="BK68" s="273">
        <v>4.9552461661217246E-4</v>
      </c>
      <c r="BL68" s="273">
        <v>2.523876079456094E-4</v>
      </c>
      <c r="BM68" s="273">
        <v>7.9086433062131485E-3</v>
      </c>
      <c r="BN68" s="273">
        <v>1.4431837637073121E-2</v>
      </c>
      <c r="BO68" s="273">
        <v>8.0863930051098068E-4</v>
      </c>
      <c r="BP68" s="273">
        <v>1.7862898019336243E-3</v>
      </c>
      <c r="BQ68" s="273">
        <v>5.4901809324059642E-4</v>
      </c>
      <c r="BR68" s="273">
        <v>4.1043446674658224E-3</v>
      </c>
      <c r="BS68" s="273">
        <v>6.876780016143992E-4</v>
      </c>
      <c r="BT68" s="273">
        <v>1.2898397671939478E-3</v>
      </c>
      <c r="BU68" s="273">
        <v>1.6529343650711168E-4</v>
      </c>
      <c r="BV68" s="273">
        <v>0</v>
      </c>
      <c r="BW68" s="273">
        <v>5.1575670157524617E-4</v>
      </c>
      <c r="BX68" s="273">
        <v>3.5054449002281697E-4</v>
      </c>
      <c r="BY68" s="273">
        <v>1.1881912353305798E-4</v>
      </c>
      <c r="BZ68" s="273">
        <v>5.7047062842142872E-4</v>
      </c>
      <c r="CA68" s="273">
        <v>2.8105146574449201E-4</v>
      </c>
      <c r="CB68" s="273">
        <v>4.2092281210313046E-4</v>
      </c>
      <c r="CC68" s="273">
        <v>9.0149919018456395E-5</v>
      </c>
      <c r="CD68" s="273">
        <v>4.5870082812459004E-4</v>
      </c>
      <c r="CE68" s="273">
        <v>5.3932504620006353E-4</v>
      </c>
      <c r="CF68" s="273">
        <v>5.1332867397002558E-4</v>
      </c>
      <c r="CG68" s="273">
        <v>6.9866867134477399E-4</v>
      </c>
      <c r="CH68" s="273">
        <v>2.960246946620296E-4</v>
      </c>
      <c r="CI68" s="273">
        <v>1.7184990404721157E-3</v>
      </c>
      <c r="CJ68" s="273">
        <v>2.3895712547210108E-3</v>
      </c>
      <c r="CK68" s="273">
        <v>1.1972640320922169E-3</v>
      </c>
      <c r="CL68" s="273">
        <v>9.4628572030740557E-4</v>
      </c>
      <c r="CM68" s="273">
        <v>3.5971460666766502E-3</v>
      </c>
      <c r="CN68" s="273">
        <v>2.8464586738017137E-3</v>
      </c>
      <c r="CO68" s="273">
        <v>8.2110328535806465E-4</v>
      </c>
      <c r="CP68" s="273">
        <v>4.4632174869212571E-5</v>
      </c>
      <c r="CQ68" s="273">
        <v>1.9330199275386154E-4</v>
      </c>
      <c r="CR68" s="273">
        <v>1.1553328163555166E-3</v>
      </c>
      <c r="CS68" s="273">
        <v>7.9399888219100706E-4</v>
      </c>
      <c r="CT68" s="273">
        <v>9.9013174545538596E-3</v>
      </c>
      <c r="CU68" s="273">
        <v>8.3729982521877147E-3</v>
      </c>
      <c r="CV68" s="273">
        <v>4.5765849526209473E-3</v>
      </c>
      <c r="CW68" s="273">
        <v>9.7587749343791043E-4</v>
      </c>
      <c r="CX68" s="273">
        <v>3.0253410357899456E-3</v>
      </c>
      <c r="CY68" s="273">
        <v>0</v>
      </c>
      <c r="CZ68" s="274">
        <v>1.8139178010065203E-4</v>
      </c>
    </row>
    <row r="69" spans="1:104" s="275" customFormat="1" ht="15" customHeight="1" x14ac:dyDescent="0.15">
      <c r="A69" s="276" t="s">
        <v>391</v>
      </c>
      <c r="B69" s="277" t="s">
        <v>581</v>
      </c>
      <c r="C69" s="272">
        <v>6.1173525875984203E-5</v>
      </c>
      <c r="D69" s="273">
        <v>1.5965165044887824E-3</v>
      </c>
      <c r="E69" s="273">
        <v>1.7571221107607585E-3</v>
      </c>
      <c r="F69" s="273">
        <v>1.4883415146310086E-4</v>
      </c>
      <c r="G69" s="273">
        <v>1.0129806194483279E-4</v>
      </c>
      <c r="H69" s="273">
        <v>0</v>
      </c>
      <c r="I69" s="273">
        <v>2.0247566427541073E-3</v>
      </c>
      <c r="J69" s="273">
        <v>8.5892946215575825E-4</v>
      </c>
      <c r="K69" s="273">
        <v>1.9669993995002082E-3</v>
      </c>
      <c r="L69" s="273">
        <v>4.5318992598680812E-4</v>
      </c>
      <c r="M69" s="273">
        <v>1.5436683329453119E-3</v>
      </c>
      <c r="N69" s="273">
        <v>2.3283323895204348E-3</v>
      </c>
      <c r="O69" s="273">
        <v>3.7733410741226264E-3</v>
      </c>
      <c r="P69" s="273">
        <v>1.3776735839773088E-4</v>
      </c>
      <c r="Q69" s="273">
        <v>1.8829531918537154E-3</v>
      </c>
      <c r="R69" s="273">
        <v>1.1935258871429463E-3</v>
      </c>
      <c r="S69" s="273">
        <v>5.1533054000420513E-4</v>
      </c>
      <c r="T69" s="273">
        <v>6.3982841362503684E-4</v>
      </c>
      <c r="U69" s="273">
        <v>5.2567883937178544E-3</v>
      </c>
      <c r="V69" s="273">
        <v>1.3195766727184166E-3</v>
      </c>
      <c r="W69" s="273">
        <v>6.0923414823946091E-4</v>
      </c>
      <c r="X69" s="273">
        <v>5.2235586941759031E-3</v>
      </c>
      <c r="Y69" s="273">
        <v>3.4225565313648217E-3</v>
      </c>
      <c r="Z69" s="273">
        <v>4.9139707755366697E-3</v>
      </c>
      <c r="AA69" s="273">
        <v>7.5944902285695389E-3</v>
      </c>
      <c r="AB69" s="273">
        <v>3.4913117946072897E-3</v>
      </c>
      <c r="AC69" s="273">
        <v>1.7064495953250003E-3</v>
      </c>
      <c r="AD69" s="273">
        <v>5.434820650140809E-4</v>
      </c>
      <c r="AE69" s="273">
        <v>1.2914474742697784E-3</v>
      </c>
      <c r="AF69" s="273">
        <v>7.818526050066615E-4</v>
      </c>
      <c r="AG69" s="273">
        <v>1.7127299166940792E-4</v>
      </c>
      <c r="AH69" s="273">
        <v>2.4352003867968036E-3</v>
      </c>
      <c r="AI69" s="273">
        <v>1.4753876774453857E-3</v>
      </c>
      <c r="AJ69" s="273">
        <v>8.280184561055055E-4</v>
      </c>
      <c r="AK69" s="273">
        <v>0</v>
      </c>
      <c r="AL69" s="273">
        <v>0</v>
      </c>
      <c r="AM69" s="273">
        <v>2.0346270821183349E-3</v>
      </c>
      <c r="AN69" s="273">
        <v>7.7637965162181835E-4</v>
      </c>
      <c r="AO69" s="273">
        <v>2.2596115934132898E-3</v>
      </c>
      <c r="AP69" s="273">
        <v>0</v>
      </c>
      <c r="AQ69" s="273">
        <v>9.7794331867112031E-4</v>
      </c>
      <c r="AR69" s="273">
        <v>6.5034532433527845E-4</v>
      </c>
      <c r="AS69" s="273">
        <v>9.710937425760675E-4</v>
      </c>
      <c r="AT69" s="273">
        <v>8.5128940599463047E-4</v>
      </c>
      <c r="AU69" s="273">
        <v>5.4206612310724847E-4</v>
      </c>
      <c r="AV69" s="273">
        <v>6.190376820795452E-4</v>
      </c>
      <c r="AW69" s="273">
        <v>1.2927593079985196E-3</v>
      </c>
      <c r="AX69" s="273">
        <v>1.4728528159299466E-3</v>
      </c>
      <c r="AY69" s="273">
        <v>4.547260279246555E-4</v>
      </c>
      <c r="AZ69" s="273">
        <v>6.4090573467880877E-4</v>
      </c>
      <c r="BA69" s="273">
        <v>4.1259168704156477E-4</v>
      </c>
      <c r="BB69" s="273">
        <v>1.4015446826723117E-3</v>
      </c>
      <c r="BC69" s="273">
        <v>4.1963754879531393E-4</v>
      </c>
      <c r="BD69" s="273">
        <v>3.9037531971698297E-4</v>
      </c>
      <c r="BE69" s="273">
        <v>3.4549876720061729E-4</v>
      </c>
      <c r="BF69" s="273">
        <v>7.687853687290986E-4</v>
      </c>
      <c r="BG69" s="273">
        <v>8.4289307404453715E-4</v>
      </c>
      <c r="BH69" s="273">
        <v>9.8728954936134171E-4</v>
      </c>
      <c r="BI69" s="273">
        <v>3.8817772172538051E-3</v>
      </c>
      <c r="BJ69" s="273">
        <v>7.537062863949538E-4</v>
      </c>
      <c r="BK69" s="273">
        <v>1.2836183332831945E-3</v>
      </c>
      <c r="BL69" s="273">
        <v>5.5948527354833554E-4</v>
      </c>
      <c r="BM69" s="273">
        <v>7.8685013356376841E-4</v>
      </c>
      <c r="BN69" s="273">
        <v>6.12768199313445E-3</v>
      </c>
      <c r="BO69" s="273">
        <v>8.7725181174452105E-2</v>
      </c>
      <c r="BP69" s="273">
        <v>9.7642799233911524E-3</v>
      </c>
      <c r="BQ69" s="273">
        <v>6.5708169191290653E-4</v>
      </c>
      <c r="BR69" s="273">
        <v>4.2976734547140244E-3</v>
      </c>
      <c r="BS69" s="273">
        <v>1.3284544255026142E-3</v>
      </c>
      <c r="BT69" s="273">
        <v>2.419238128523325E-3</v>
      </c>
      <c r="BU69" s="273">
        <v>3.0422275297550599E-4</v>
      </c>
      <c r="BV69" s="273">
        <v>0</v>
      </c>
      <c r="BW69" s="273">
        <v>6.8185134420755264E-3</v>
      </c>
      <c r="BX69" s="273">
        <v>9.9630327568735601E-4</v>
      </c>
      <c r="BY69" s="273">
        <v>9.9605478493644938E-3</v>
      </c>
      <c r="BZ69" s="273">
        <v>1.0492545697279444E-3</v>
      </c>
      <c r="CA69" s="273">
        <v>2.135657877050537E-4</v>
      </c>
      <c r="CB69" s="273">
        <v>1.119899329816861E-3</v>
      </c>
      <c r="CC69" s="273">
        <v>1.8117066052578481E-3</v>
      </c>
      <c r="CD69" s="273">
        <v>4.6765773138981925E-3</v>
      </c>
      <c r="CE69" s="273">
        <v>6.4308285093637682E-4</v>
      </c>
      <c r="CF69" s="273">
        <v>4.8480378600527637E-3</v>
      </c>
      <c r="CG69" s="273">
        <v>4.1885897778853702E-4</v>
      </c>
      <c r="CH69" s="273">
        <v>5.9265953329553744E-4</v>
      </c>
      <c r="CI69" s="273">
        <v>4.6007077066274587E-3</v>
      </c>
      <c r="CJ69" s="273">
        <v>9.1350542133301921E-3</v>
      </c>
      <c r="CK69" s="273">
        <v>9.8831552594432839E-3</v>
      </c>
      <c r="CL69" s="273">
        <v>3.9424757291051712E-3</v>
      </c>
      <c r="CM69" s="273">
        <v>5.9115572342175651E-3</v>
      </c>
      <c r="CN69" s="273">
        <v>7.069849485348321E-3</v>
      </c>
      <c r="CO69" s="273">
        <v>2.2765183662160782E-3</v>
      </c>
      <c r="CP69" s="273">
        <v>2.9471073145061991E-4</v>
      </c>
      <c r="CQ69" s="273">
        <v>1.698930446807195E-4</v>
      </c>
      <c r="CR69" s="273">
        <v>8.584259001382027E-4</v>
      </c>
      <c r="CS69" s="273">
        <v>1.0500264719627949E-3</v>
      </c>
      <c r="CT69" s="273">
        <v>1.3008894507958066E-2</v>
      </c>
      <c r="CU69" s="273">
        <v>9.3363663760574148E-3</v>
      </c>
      <c r="CV69" s="273">
        <v>1.6008089013985635E-2</v>
      </c>
      <c r="CW69" s="273">
        <v>5.8609618693290259E-3</v>
      </c>
      <c r="CX69" s="273">
        <v>4.7497909871381389E-3</v>
      </c>
      <c r="CY69" s="273">
        <v>0</v>
      </c>
      <c r="CZ69" s="274">
        <v>1.4528417184418605E-3</v>
      </c>
    </row>
    <row r="70" spans="1:104" s="275" customFormat="1" ht="15" customHeight="1" x14ac:dyDescent="0.15">
      <c r="A70" s="276" t="s">
        <v>392</v>
      </c>
      <c r="B70" s="277" t="s">
        <v>582</v>
      </c>
      <c r="C70" s="272">
        <v>1.0218294968148808E-7</v>
      </c>
      <c r="D70" s="273">
        <v>5.7391343474811436E-4</v>
      </c>
      <c r="E70" s="273">
        <v>1.2830113317368731E-3</v>
      </c>
      <c r="F70" s="273">
        <v>7.2671474720379484E-5</v>
      </c>
      <c r="G70" s="273">
        <v>7.3227514658915259E-6</v>
      </c>
      <c r="H70" s="273">
        <v>0</v>
      </c>
      <c r="I70" s="273">
        <v>1.0496096258580108E-3</v>
      </c>
      <c r="J70" s="273">
        <v>1.0970912005995345E-3</v>
      </c>
      <c r="K70" s="273">
        <v>5.0301838735251295E-4</v>
      </c>
      <c r="L70" s="273">
        <v>4.5562572940894667E-5</v>
      </c>
      <c r="M70" s="273">
        <v>9.9423456375928045E-4</v>
      </c>
      <c r="N70" s="273">
        <v>1.269974403242394E-4</v>
      </c>
      <c r="O70" s="273">
        <v>1.7348244469268055E-4</v>
      </c>
      <c r="P70" s="273">
        <v>1.3193539984370931E-3</v>
      </c>
      <c r="Q70" s="273">
        <v>3.601207789689465E-5</v>
      </c>
      <c r="R70" s="273">
        <v>1.8289679103903483E-4</v>
      </c>
      <c r="S70" s="273">
        <v>3.0173284090366715E-4</v>
      </c>
      <c r="T70" s="273">
        <v>1.2259736627898265E-4</v>
      </c>
      <c r="U70" s="273">
        <v>5.6031566405010389E-4</v>
      </c>
      <c r="V70" s="273">
        <v>3.0838148627186873E-4</v>
      </c>
      <c r="W70" s="273">
        <v>3.9483492787298954E-4</v>
      </c>
      <c r="X70" s="273">
        <v>2.797653223902608E-3</v>
      </c>
      <c r="Y70" s="273">
        <v>3.9710324684417951E-3</v>
      </c>
      <c r="Z70" s="273">
        <v>1.4658546187156984E-3</v>
      </c>
      <c r="AA70" s="273">
        <v>1.7646993985398886E-3</v>
      </c>
      <c r="AB70" s="273">
        <v>2.0744620638059011E-3</v>
      </c>
      <c r="AC70" s="273">
        <v>2.7608450099418424E-4</v>
      </c>
      <c r="AD70" s="273">
        <v>8.3217774694485776E-6</v>
      </c>
      <c r="AE70" s="273">
        <v>2.8115132279259646E-5</v>
      </c>
      <c r="AF70" s="273">
        <v>3.7948002986342845E-5</v>
      </c>
      <c r="AG70" s="273">
        <v>4.1149216283436773E-5</v>
      </c>
      <c r="AH70" s="273">
        <v>1.0402205305077765E-3</v>
      </c>
      <c r="AI70" s="273">
        <v>1.5629368211037438E-3</v>
      </c>
      <c r="AJ70" s="273">
        <v>2.6610975484510457E-3</v>
      </c>
      <c r="AK70" s="273">
        <v>0</v>
      </c>
      <c r="AL70" s="273">
        <v>0</v>
      </c>
      <c r="AM70" s="273">
        <v>8.9938052254008363E-6</v>
      </c>
      <c r="AN70" s="273">
        <v>2.8267845063283817E-5</v>
      </c>
      <c r="AO70" s="273">
        <v>0</v>
      </c>
      <c r="AP70" s="273">
        <v>0</v>
      </c>
      <c r="AQ70" s="273">
        <v>5.1683214198969196E-5</v>
      </c>
      <c r="AR70" s="273">
        <v>6.5742564191475394E-5</v>
      </c>
      <c r="AS70" s="273">
        <v>4.4436125031128665E-5</v>
      </c>
      <c r="AT70" s="273">
        <v>1.5426371577022949E-4</v>
      </c>
      <c r="AU70" s="273">
        <v>1.1769930114880411E-5</v>
      </c>
      <c r="AV70" s="273">
        <v>8.4864069278179486E-5</v>
      </c>
      <c r="AW70" s="273">
        <v>4.5338157580812719E-4</v>
      </c>
      <c r="AX70" s="273">
        <v>3.4381310102161181E-4</v>
      </c>
      <c r="AY70" s="273">
        <v>1.546838491980766E-4</v>
      </c>
      <c r="AZ70" s="273">
        <v>3.5441791779473297E-6</v>
      </c>
      <c r="BA70" s="273">
        <v>3.8982585699316399E-5</v>
      </c>
      <c r="BB70" s="273">
        <v>1.0412134407637814E-3</v>
      </c>
      <c r="BC70" s="273">
        <v>5.3753356627171538E-5</v>
      </c>
      <c r="BD70" s="273">
        <v>1.588361039614108E-4</v>
      </c>
      <c r="BE70" s="273">
        <v>1.6569663543829393E-5</v>
      </c>
      <c r="BF70" s="273">
        <v>6.2719621488912115E-4</v>
      </c>
      <c r="BG70" s="273">
        <v>6.2977731427519782E-3</v>
      </c>
      <c r="BH70" s="273">
        <v>2.3780981620836786E-5</v>
      </c>
      <c r="BI70" s="273">
        <v>0</v>
      </c>
      <c r="BJ70" s="273">
        <v>2.7199538253447488E-4</v>
      </c>
      <c r="BK70" s="273">
        <v>4.2688476773260193E-6</v>
      </c>
      <c r="BL70" s="273">
        <v>3.0306958055435814E-3</v>
      </c>
      <c r="BM70" s="273">
        <v>2.4219101431004843E-2</v>
      </c>
      <c r="BN70" s="273">
        <v>7.4162170666674501E-4</v>
      </c>
      <c r="BO70" s="273">
        <v>1.0241125448189178E-3</v>
      </c>
      <c r="BP70" s="273">
        <v>0</v>
      </c>
      <c r="BQ70" s="273">
        <v>7.6505790966940076E-4</v>
      </c>
      <c r="BR70" s="273">
        <v>9.8807223496828419E-4</v>
      </c>
      <c r="BS70" s="273">
        <v>1.719635823267802E-3</v>
      </c>
      <c r="BT70" s="273">
        <v>5.7137581825802698E-5</v>
      </c>
      <c r="BU70" s="273">
        <v>0</v>
      </c>
      <c r="BV70" s="273">
        <v>0</v>
      </c>
      <c r="BW70" s="273">
        <v>1.2269703515191528E-2</v>
      </c>
      <c r="BX70" s="273">
        <v>1.3776783186988208E-3</v>
      </c>
      <c r="BY70" s="273">
        <v>0</v>
      </c>
      <c r="BZ70" s="273">
        <v>1.2748607139176234E-3</v>
      </c>
      <c r="CA70" s="273">
        <v>4.3560200001999577E-4</v>
      </c>
      <c r="CB70" s="273">
        <v>2.2592451680915416E-3</v>
      </c>
      <c r="CC70" s="273">
        <v>8.6706211903371554E-4</v>
      </c>
      <c r="CD70" s="273">
        <v>4.2922201545294095E-3</v>
      </c>
      <c r="CE70" s="273">
        <v>7.8545795749318753E-4</v>
      </c>
      <c r="CF70" s="273">
        <v>4.2754805933361345E-3</v>
      </c>
      <c r="CG70" s="273">
        <v>6.4675232124303947E-3</v>
      </c>
      <c r="CH70" s="273">
        <v>5.025298285087406E-4</v>
      </c>
      <c r="CI70" s="273">
        <v>1.7812112943324243E-2</v>
      </c>
      <c r="CJ70" s="273">
        <v>3.3041256544155753E-3</v>
      </c>
      <c r="CK70" s="273">
        <v>1.6377683558971405E-3</v>
      </c>
      <c r="CL70" s="273">
        <v>1.8256524078899437E-3</v>
      </c>
      <c r="CM70" s="273">
        <v>2.1663898794760592E-3</v>
      </c>
      <c r="CN70" s="273">
        <v>2.1215779271179895E-3</v>
      </c>
      <c r="CO70" s="273">
        <v>1.9481750441109992E-5</v>
      </c>
      <c r="CP70" s="273">
        <v>2.7061550712408143E-4</v>
      </c>
      <c r="CQ70" s="273">
        <v>8.5796261673225558E-5</v>
      </c>
      <c r="CR70" s="273">
        <v>4.2100411305148782E-4</v>
      </c>
      <c r="CS70" s="273">
        <v>1.4549345664903622E-4</v>
      </c>
      <c r="CT70" s="273">
        <v>2.5040385027826975E-2</v>
      </c>
      <c r="CU70" s="273">
        <v>8.5625458684868861E-3</v>
      </c>
      <c r="CV70" s="273">
        <v>7.3831119839898795E-3</v>
      </c>
      <c r="CW70" s="273">
        <v>6.4865091490202567E-3</v>
      </c>
      <c r="CX70" s="273">
        <v>8.7694109753129693E-3</v>
      </c>
      <c r="CY70" s="273">
        <v>0</v>
      </c>
      <c r="CZ70" s="274">
        <v>9.5844711251006996E-3</v>
      </c>
    </row>
    <row r="71" spans="1:104" s="275" customFormat="1" ht="15" customHeight="1" x14ac:dyDescent="0.15">
      <c r="A71" s="276" t="s">
        <v>393</v>
      </c>
      <c r="B71" s="277" t="s">
        <v>656</v>
      </c>
      <c r="C71" s="272">
        <v>3.4114084300013843E-2</v>
      </c>
      <c r="D71" s="273">
        <v>2.9098709927347456E-2</v>
      </c>
      <c r="E71" s="273">
        <v>4.1345069287504456E-2</v>
      </c>
      <c r="F71" s="273">
        <v>1.0519833543449222E-2</v>
      </c>
      <c r="G71" s="273">
        <v>3.8777045584560119E-2</v>
      </c>
      <c r="H71" s="273">
        <v>0</v>
      </c>
      <c r="I71" s="273">
        <v>1.8213327980608405E-2</v>
      </c>
      <c r="J71" s="273">
        <v>3.595038087368041E-2</v>
      </c>
      <c r="K71" s="273">
        <v>7.2536952736510951E-2</v>
      </c>
      <c r="L71" s="273">
        <v>3.5670579509386562E-2</v>
      </c>
      <c r="M71" s="273">
        <v>7.649263541427842E-2</v>
      </c>
      <c r="N71" s="273">
        <v>9.8405082656627535E-2</v>
      </c>
      <c r="O71" s="273">
        <v>4.5179743281226592E-2</v>
      </c>
      <c r="P71" s="273">
        <v>8.1698069520419095E-2</v>
      </c>
      <c r="Q71" s="273">
        <v>5.3446456587817846E-2</v>
      </c>
      <c r="R71" s="273">
        <v>5.8686109917443545E-2</v>
      </c>
      <c r="S71" s="273">
        <v>6.0692185956069566E-2</v>
      </c>
      <c r="T71" s="273">
        <v>6.3550504621745926E-2</v>
      </c>
      <c r="U71" s="273">
        <v>5.2518163256752466E-2</v>
      </c>
      <c r="V71" s="273">
        <v>8.3314420238179421E-2</v>
      </c>
      <c r="W71" s="273">
        <v>6.7503609077785173E-2</v>
      </c>
      <c r="X71" s="273">
        <v>2.653180184722639E-2</v>
      </c>
      <c r="Y71" s="273">
        <v>1.4777842238982136E-2</v>
      </c>
      <c r="Z71" s="273">
        <v>3.5768705277539774E-2</v>
      </c>
      <c r="AA71" s="273">
        <v>4.3905485889385719E-2</v>
      </c>
      <c r="AB71" s="273">
        <v>3.9375967629778359E-2</v>
      </c>
      <c r="AC71" s="273">
        <v>6.3584150929305569E-2</v>
      </c>
      <c r="AD71" s="273">
        <v>5.2410943370693186E-2</v>
      </c>
      <c r="AE71" s="273">
        <v>5.7537638523906802E-2</v>
      </c>
      <c r="AF71" s="273">
        <v>4.5069234481535408E-2</v>
      </c>
      <c r="AG71" s="273">
        <v>8.4694919224938131E-2</v>
      </c>
      <c r="AH71" s="273">
        <v>3.6609566414395979E-2</v>
      </c>
      <c r="AI71" s="273">
        <v>2.6175221442813427E-2</v>
      </c>
      <c r="AJ71" s="273">
        <v>2.9761553674685231E-2</v>
      </c>
      <c r="AK71" s="273">
        <v>0</v>
      </c>
      <c r="AL71" s="273">
        <v>0</v>
      </c>
      <c r="AM71" s="273">
        <v>7.7109763800772765E-3</v>
      </c>
      <c r="AN71" s="273">
        <v>4.2665381684934486E-2</v>
      </c>
      <c r="AO71" s="273">
        <v>1.5055235746596604E-2</v>
      </c>
      <c r="AP71" s="273">
        <v>0</v>
      </c>
      <c r="AQ71" s="273">
        <v>4.6089375931400473E-2</v>
      </c>
      <c r="AR71" s="273">
        <v>4.969039495917698E-2</v>
      </c>
      <c r="AS71" s="273">
        <v>3.9630944858931892E-2</v>
      </c>
      <c r="AT71" s="273">
        <v>3.7749412015203168E-2</v>
      </c>
      <c r="AU71" s="273">
        <v>3.5510375709046894E-2</v>
      </c>
      <c r="AV71" s="273">
        <v>3.8571227301430068E-2</v>
      </c>
      <c r="AW71" s="273">
        <v>4.1162497111650896E-2</v>
      </c>
      <c r="AX71" s="273">
        <v>3.348913038045543E-2</v>
      </c>
      <c r="AY71" s="273">
        <v>5.027327765209081E-2</v>
      </c>
      <c r="AZ71" s="273">
        <v>5.4315727295102138E-2</v>
      </c>
      <c r="BA71" s="273">
        <v>3.5881754902449978E-2</v>
      </c>
      <c r="BB71" s="273">
        <v>4.2672169606086385E-2</v>
      </c>
      <c r="BC71" s="273">
        <v>4.2534241684039534E-2</v>
      </c>
      <c r="BD71" s="273">
        <v>3.5506180269385228E-2</v>
      </c>
      <c r="BE71" s="273">
        <v>2.2961846922916515E-2</v>
      </c>
      <c r="BF71" s="273">
        <v>5.8955334464392842E-2</v>
      </c>
      <c r="BG71" s="273">
        <v>5.323599779154653E-2</v>
      </c>
      <c r="BH71" s="273">
        <v>5.6753417863709382E-2</v>
      </c>
      <c r="BI71" s="273">
        <v>3.5298203040697012E-3</v>
      </c>
      <c r="BJ71" s="273">
        <v>5.6988000417924366E-2</v>
      </c>
      <c r="BK71" s="273">
        <v>6.7171993524077531E-2</v>
      </c>
      <c r="BL71" s="273">
        <v>3.5704154415074595E-2</v>
      </c>
      <c r="BM71" s="273">
        <v>6.3373591966418251E-3</v>
      </c>
      <c r="BN71" s="273">
        <v>1.7859145081868085E-2</v>
      </c>
      <c r="BO71" s="273">
        <v>1.5962932280025658E-2</v>
      </c>
      <c r="BP71" s="273">
        <v>1.1198139404878359E-2</v>
      </c>
      <c r="BQ71" s="273">
        <v>8.8343549574417136E-3</v>
      </c>
      <c r="BR71" s="273">
        <v>7.1351277181474449E-3</v>
      </c>
      <c r="BS71" s="273">
        <v>3.7569514015779962E-3</v>
      </c>
      <c r="BT71" s="273">
        <v>6.0401555360621801E-4</v>
      </c>
      <c r="BU71" s="273">
        <v>1.2151864351753828E-3</v>
      </c>
      <c r="BV71" s="273">
        <v>2.8258522334067426E-4</v>
      </c>
      <c r="BW71" s="273">
        <v>1.7165613842351002E-3</v>
      </c>
      <c r="BX71" s="273">
        <v>8.154324390095731E-3</v>
      </c>
      <c r="BY71" s="273">
        <v>4.9746175150079543E-2</v>
      </c>
      <c r="BZ71" s="273">
        <v>1.4040536019191622E-2</v>
      </c>
      <c r="CA71" s="273">
        <v>7.4518907654042305E-3</v>
      </c>
      <c r="CB71" s="273">
        <v>4.9754832849418472E-3</v>
      </c>
      <c r="CC71" s="273">
        <v>5.8473750985736424E-3</v>
      </c>
      <c r="CD71" s="273">
        <v>3.2668497015368191E-3</v>
      </c>
      <c r="CE71" s="273">
        <v>2.3814002789306755E-3</v>
      </c>
      <c r="CF71" s="273">
        <v>3.1410754984954269E-3</v>
      </c>
      <c r="CG71" s="273">
        <v>2.8009080696414874E-3</v>
      </c>
      <c r="CH71" s="273">
        <v>1.8232331689211421E-2</v>
      </c>
      <c r="CI71" s="273">
        <v>5.4182009861858428E-3</v>
      </c>
      <c r="CJ71" s="273">
        <v>6.2579077913005824E-3</v>
      </c>
      <c r="CK71" s="273">
        <v>1.8082538288516452E-2</v>
      </c>
      <c r="CL71" s="273">
        <v>6.0358589218182643E-2</v>
      </c>
      <c r="CM71" s="273">
        <v>1.8380173366586778E-2</v>
      </c>
      <c r="CN71" s="273">
        <v>1.6739801550000585E-2</v>
      </c>
      <c r="CO71" s="273">
        <v>2.1467535762719279E-2</v>
      </c>
      <c r="CP71" s="273">
        <v>6.2759822625762683E-3</v>
      </c>
      <c r="CQ71" s="273">
        <v>5.7138665617594937E-3</v>
      </c>
      <c r="CR71" s="273">
        <v>5.9287636598125817E-2</v>
      </c>
      <c r="CS71" s="273">
        <v>6.1637875476360784E-3</v>
      </c>
      <c r="CT71" s="273">
        <v>3.760187691995294E-2</v>
      </c>
      <c r="CU71" s="273">
        <v>7.9137404222105565E-2</v>
      </c>
      <c r="CV71" s="273">
        <v>1.6368910660247791E-2</v>
      </c>
      <c r="CW71" s="273">
        <v>1.2607258956560433E-2</v>
      </c>
      <c r="CX71" s="273">
        <v>1.5835837258265824E-2</v>
      </c>
      <c r="CY71" s="273">
        <v>0.1545679830226854</v>
      </c>
      <c r="CZ71" s="274">
        <v>9.7445526972946613E-3</v>
      </c>
    </row>
    <row r="72" spans="1:104" s="275" customFormat="1" ht="15" customHeight="1" x14ac:dyDescent="0.15">
      <c r="A72" s="276" t="s">
        <v>394</v>
      </c>
      <c r="B72" s="277" t="s">
        <v>657</v>
      </c>
      <c r="C72" s="272">
        <v>4.0929959531634912E-2</v>
      </c>
      <c r="D72" s="273">
        <v>2.9295560884515005E-2</v>
      </c>
      <c r="E72" s="273">
        <v>1.1719319522661075E-2</v>
      </c>
      <c r="F72" s="273">
        <v>4.5920448727909974E-3</v>
      </c>
      <c r="G72" s="273">
        <v>1.1779052552412402E-2</v>
      </c>
      <c r="H72" s="273">
        <v>0</v>
      </c>
      <c r="I72" s="273">
        <v>4.8969169130812142E-3</v>
      </c>
      <c r="J72" s="273">
        <v>2.8541784802749024E-4</v>
      </c>
      <c r="K72" s="273">
        <v>6.8272833861995864E-4</v>
      </c>
      <c r="L72" s="273">
        <v>1.7020176412192918E-4</v>
      </c>
      <c r="M72" s="273">
        <v>1.2849628606053309E-3</v>
      </c>
      <c r="N72" s="273">
        <v>9.2251100674372137E-3</v>
      </c>
      <c r="O72" s="273">
        <v>2.1274116947922958E-3</v>
      </c>
      <c r="P72" s="273">
        <v>5.5020115192034962E-4</v>
      </c>
      <c r="Q72" s="273">
        <v>1.6759467021247125E-3</v>
      </c>
      <c r="R72" s="273">
        <v>2.5854669521267755E-2</v>
      </c>
      <c r="S72" s="273">
        <v>1.520944332821673E-3</v>
      </c>
      <c r="T72" s="273">
        <v>9.2688353000514364E-3</v>
      </c>
      <c r="U72" s="273">
        <v>1.0301473537988061E-3</v>
      </c>
      <c r="V72" s="273">
        <v>1.0425885010584505E-3</v>
      </c>
      <c r="W72" s="273">
        <v>7.834153330351526E-4</v>
      </c>
      <c r="X72" s="273">
        <v>2.1462567289112205E-3</v>
      </c>
      <c r="Y72" s="273">
        <v>1.2669960856489355E-3</v>
      </c>
      <c r="Z72" s="273">
        <v>1.4635388926197809E-3</v>
      </c>
      <c r="AA72" s="273">
        <v>5.0813642893622027E-4</v>
      </c>
      <c r="AB72" s="273">
        <v>1.272100685415952E-3</v>
      </c>
      <c r="AC72" s="273">
        <v>1.1379442323310588E-3</v>
      </c>
      <c r="AD72" s="273">
        <v>1.1091296120729548E-3</v>
      </c>
      <c r="AE72" s="273">
        <v>6.7512883393707737E-4</v>
      </c>
      <c r="AF72" s="273">
        <v>3.0744069593337652E-3</v>
      </c>
      <c r="AG72" s="273">
        <v>2.6965603382247086E-2</v>
      </c>
      <c r="AH72" s="273">
        <v>3.0821696765857671E-3</v>
      </c>
      <c r="AI72" s="273">
        <v>1.1312477232354593E-3</v>
      </c>
      <c r="AJ72" s="273">
        <v>2.0662772806547265E-3</v>
      </c>
      <c r="AK72" s="273">
        <v>0</v>
      </c>
      <c r="AL72" s="273">
        <v>0</v>
      </c>
      <c r="AM72" s="273">
        <v>7.6538214468702603E-4</v>
      </c>
      <c r="AN72" s="273">
        <v>2.5635648513670133E-3</v>
      </c>
      <c r="AO72" s="273">
        <v>1.0154631415196461E-3</v>
      </c>
      <c r="AP72" s="273">
        <v>0</v>
      </c>
      <c r="AQ72" s="273">
        <v>1.1151026178914615E-3</v>
      </c>
      <c r="AR72" s="273">
        <v>8.6767930336936879E-4</v>
      </c>
      <c r="AS72" s="273">
        <v>1.0907515089956003E-3</v>
      </c>
      <c r="AT72" s="273">
        <v>2.5168539325842697E-3</v>
      </c>
      <c r="AU72" s="273">
        <v>4.310833759586327E-3</v>
      </c>
      <c r="AV72" s="273">
        <v>4.6503171655826007E-3</v>
      </c>
      <c r="AW72" s="273">
        <v>1.2357437663320877E-3</v>
      </c>
      <c r="AX72" s="273">
        <v>2.3838066534716809E-3</v>
      </c>
      <c r="AY72" s="273">
        <v>2.5567323835372353E-3</v>
      </c>
      <c r="AZ72" s="273">
        <v>1.4554762490770366E-3</v>
      </c>
      <c r="BA72" s="273">
        <v>3.6799560900154685E-3</v>
      </c>
      <c r="BB72" s="273">
        <v>2.0264858558000187E-3</v>
      </c>
      <c r="BC72" s="273">
        <v>2.5798169589581615E-3</v>
      </c>
      <c r="BD72" s="273">
        <v>3.0380812840985166E-3</v>
      </c>
      <c r="BE72" s="273">
        <v>1.7184369239520013E-3</v>
      </c>
      <c r="BF72" s="273">
        <v>4.3985986002975392E-3</v>
      </c>
      <c r="BG72" s="273">
        <v>2.1685786148089073E-3</v>
      </c>
      <c r="BH72" s="273">
        <v>6.1765017721461236E-2</v>
      </c>
      <c r="BI72" s="273">
        <v>1.5499202900170525E-3</v>
      </c>
      <c r="BJ72" s="273">
        <v>3.6222499449287456E-3</v>
      </c>
      <c r="BK72" s="273">
        <v>4.921892773231522E-3</v>
      </c>
      <c r="BL72" s="273">
        <v>4.5385961858455349E-3</v>
      </c>
      <c r="BM72" s="273">
        <v>4.9018684714889854E-4</v>
      </c>
      <c r="BN72" s="273">
        <v>4.7004192676061306E-4</v>
      </c>
      <c r="BO72" s="273">
        <v>2.6375935835685409E-3</v>
      </c>
      <c r="BP72" s="273">
        <v>4.5878808118092517E-3</v>
      </c>
      <c r="BQ72" s="273">
        <v>3.7068086248413555E-3</v>
      </c>
      <c r="BR72" s="273">
        <v>3.506828686681519E-3</v>
      </c>
      <c r="BS72" s="273">
        <v>1.9248550467225495E-3</v>
      </c>
      <c r="BT72" s="273">
        <v>4.976079953348709E-4</v>
      </c>
      <c r="BU72" s="273">
        <v>2.5163719228333821E-3</v>
      </c>
      <c r="BV72" s="273">
        <v>4.698107536751231E-4</v>
      </c>
      <c r="BW72" s="273">
        <v>1.2982259970082089E-3</v>
      </c>
      <c r="BX72" s="273">
        <v>4.5927310933461694E-3</v>
      </c>
      <c r="BY72" s="273">
        <v>5.7890379332838166E-2</v>
      </c>
      <c r="BZ72" s="273">
        <v>2.5457826202742243E-3</v>
      </c>
      <c r="CA72" s="273">
        <v>1.0503326516261549E-3</v>
      </c>
      <c r="CB72" s="273">
        <v>4.0367187718087106E-3</v>
      </c>
      <c r="CC72" s="273">
        <v>2.0126884774054714E-3</v>
      </c>
      <c r="CD72" s="273">
        <v>1.3853317590137241E-3</v>
      </c>
      <c r="CE72" s="273">
        <v>3.5520134342707779E-3</v>
      </c>
      <c r="CF72" s="273">
        <v>1.866836951474788E-3</v>
      </c>
      <c r="CG72" s="273">
        <v>2.4797054452970826E-3</v>
      </c>
      <c r="CH72" s="273">
        <v>4.1901160566288351E-3</v>
      </c>
      <c r="CI72" s="273">
        <v>4.7945788952190541E-3</v>
      </c>
      <c r="CJ72" s="273">
        <v>2.884040331067741E-3</v>
      </c>
      <c r="CK72" s="273">
        <v>1.4038313612322747E-2</v>
      </c>
      <c r="CL72" s="273">
        <v>2.6937381840378607E-3</v>
      </c>
      <c r="CM72" s="273">
        <v>9.7770681838228041E-3</v>
      </c>
      <c r="CN72" s="273">
        <v>7.3175804545472277E-3</v>
      </c>
      <c r="CO72" s="273">
        <v>1.6769610802455634E-2</v>
      </c>
      <c r="CP72" s="273">
        <v>7.4288959155278103E-3</v>
      </c>
      <c r="CQ72" s="273">
        <v>1.8797330480840625E-3</v>
      </c>
      <c r="CR72" s="273">
        <v>3.3886019153202347E-3</v>
      </c>
      <c r="CS72" s="273">
        <v>5.393414884447321E-3</v>
      </c>
      <c r="CT72" s="273">
        <v>2.1235180574691894E-2</v>
      </c>
      <c r="CU72" s="273">
        <v>4.5446377439262609E-2</v>
      </c>
      <c r="CV72" s="273">
        <v>1.1102008700356601E-2</v>
      </c>
      <c r="CW72" s="273">
        <v>9.449598951721325E-3</v>
      </c>
      <c r="CX72" s="273">
        <v>1.9695320482711783E-2</v>
      </c>
      <c r="CY72" s="273">
        <v>8.172665820896749E-2</v>
      </c>
      <c r="CZ72" s="274">
        <v>8.0014176055890316E-4</v>
      </c>
    </row>
    <row r="73" spans="1:104" s="275" customFormat="1" ht="15" customHeight="1" x14ac:dyDescent="0.15">
      <c r="A73" s="276" t="s">
        <v>395</v>
      </c>
      <c r="B73" s="277" t="s">
        <v>584</v>
      </c>
      <c r="C73" s="272">
        <v>6.4772239058850075E-3</v>
      </c>
      <c r="D73" s="273">
        <v>3.6600741771109675E-3</v>
      </c>
      <c r="E73" s="273">
        <v>9.6926415537525838E-3</v>
      </c>
      <c r="F73" s="273">
        <v>8.393592470650876E-3</v>
      </c>
      <c r="G73" s="273">
        <v>9.2205899803554474E-3</v>
      </c>
      <c r="H73" s="273">
        <v>0</v>
      </c>
      <c r="I73" s="273">
        <v>4.5228640876884212E-2</v>
      </c>
      <c r="J73" s="273">
        <v>2.2517297295383209E-3</v>
      </c>
      <c r="K73" s="273">
        <v>3.1222892974967224E-3</v>
      </c>
      <c r="L73" s="273">
        <v>7.7554241101303279E-4</v>
      </c>
      <c r="M73" s="273">
        <v>4.6861984503343036E-3</v>
      </c>
      <c r="N73" s="273">
        <v>5.6629739555922815E-3</v>
      </c>
      <c r="O73" s="273">
        <v>1.0373408234933608E-2</v>
      </c>
      <c r="P73" s="273">
        <v>3.4454863824491333E-3</v>
      </c>
      <c r="Q73" s="273">
        <v>1.4288232612839943E-2</v>
      </c>
      <c r="R73" s="273">
        <v>1.8039752742920561E-2</v>
      </c>
      <c r="S73" s="273">
        <v>7.8422360436863642E-3</v>
      </c>
      <c r="T73" s="273">
        <v>1.3818795599478649E-2</v>
      </c>
      <c r="U73" s="273">
        <v>7.8029853963463925E-3</v>
      </c>
      <c r="V73" s="273">
        <v>9.1260696032744223E-3</v>
      </c>
      <c r="W73" s="273">
        <v>9.1777848080552438E-3</v>
      </c>
      <c r="X73" s="273">
        <v>8.7033566592540565E-3</v>
      </c>
      <c r="Y73" s="273">
        <v>8.9206527030361235E-3</v>
      </c>
      <c r="Z73" s="273">
        <v>6.8360234351480904E-3</v>
      </c>
      <c r="AA73" s="273">
        <v>9.2923199018264246E-3</v>
      </c>
      <c r="AB73" s="273">
        <v>6.3665180875308999E-3</v>
      </c>
      <c r="AC73" s="273">
        <v>6.6976746356991494E-3</v>
      </c>
      <c r="AD73" s="273">
        <v>2.1059541151189588E-3</v>
      </c>
      <c r="AE73" s="273">
        <v>3.5751722254996122E-3</v>
      </c>
      <c r="AF73" s="273">
        <v>5.0353287658236982E-3</v>
      </c>
      <c r="AG73" s="273">
        <v>5.3657849728888573E-3</v>
      </c>
      <c r="AH73" s="273">
        <v>9.185250555374962E-3</v>
      </c>
      <c r="AI73" s="273">
        <v>9.6103392959223013E-3</v>
      </c>
      <c r="AJ73" s="273">
        <v>1.1575863846177764E-2</v>
      </c>
      <c r="AK73" s="273">
        <v>0</v>
      </c>
      <c r="AL73" s="273">
        <v>0</v>
      </c>
      <c r="AM73" s="273">
        <v>3.1934765554098789E-3</v>
      </c>
      <c r="AN73" s="273">
        <v>7.7009827349205839E-3</v>
      </c>
      <c r="AO73" s="273">
        <v>6.8075100542679557E-3</v>
      </c>
      <c r="AP73" s="273">
        <v>0</v>
      </c>
      <c r="AQ73" s="273">
        <v>4.9969344151193276E-3</v>
      </c>
      <c r="AR73" s="273">
        <v>1.4044490718656773E-2</v>
      </c>
      <c r="AS73" s="273">
        <v>8.1746934005415897E-3</v>
      </c>
      <c r="AT73" s="273">
        <v>5.6919179929466298E-3</v>
      </c>
      <c r="AU73" s="273">
        <v>7.1343237681324861E-3</v>
      </c>
      <c r="AV73" s="273">
        <v>1.3832453574240532E-2</v>
      </c>
      <c r="AW73" s="273">
        <v>5.1049480472881454E-3</v>
      </c>
      <c r="AX73" s="273">
        <v>6.5600571782722565E-3</v>
      </c>
      <c r="AY73" s="273">
        <v>4.971614201825349E-3</v>
      </c>
      <c r="AZ73" s="273">
        <v>6.126901304454836E-3</v>
      </c>
      <c r="BA73" s="273">
        <v>5.0246993662990871E-3</v>
      </c>
      <c r="BB73" s="273">
        <v>1.0882394204864915E-2</v>
      </c>
      <c r="BC73" s="273">
        <v>1.0337916959560441E-2</v>
      </c>
      <c r="BD73" s="273">
        <v>8.7981872690792648E-3</v>
      </c>
      <c r="BE73" s="273">
        <v>3.6345187644615932E-3</v>
      </c>
      <c r="BF73" s="273">
        <v>1.3239140751630168E-2</v>
      </c>
      <c r="BG73" s="273">
        <v>1.4782528679222133E-2</v>
      </c>
      <c r="BH73" s="273">
        <v>1.7166943459053632E-2</v>
      </c>
      <c r="BI73" s="273">
        <v>2.0490954265961255E-3</v>
      </c>
      <c r="BJ73" s="273">
        <v>1.2126978903288316E-2</v>
      </c>
      <c r="BK73" s="273">
        <v>7.2285928061781666E-3</v>
      </c>
      <c r="BL73" s="273">
        <v>1.6062654360813909E-2</v>
      </c>
      <c r="BM73" s="273">
        <v>2.2623122769939875E-2</v>
      </c>
      <c r="BN73" s="273">
        <v>6.6776147265441323E-3</v>
      </c>
      <c r="BO73" s="273">
        <v>2.4777008460441913E-2</v>
      </c>
      <c r="BP73" s="273">
        <v>3.701993126757927E-2</v>
      </c>
      <c r="BQ73" s="273">
        <v>2.1537944465545248E-2</v>
      </c>
      <c r="BR73" s="273">
        <v>1.5069152662496921E-2</v>
      </c>
      <c r="BS73" s="273">
        <v>3.6992140105727357E-2</v>
      </c>
      <c r="BT73" s="273">
        <v>7.789460570268579E-2</v>
      </c>
      <c r="BU73" s="273">
        <v>7.9320722891544973E-2</v>
      </c>
      <c r="BV73" s="273">
        <v>7.9824380598828168E-2</v>
      </c>
      <c r="BW73" s="273">
        <v>5.0975920191067552E-2</v>
      </c>
      <c r="BX73" s="273">
        <v>1.1819237467753043E-2</v>
      </c>
      <c r="BY73" s="273">
        <v>4.0365352580288887E-2</v>
      </c>
      <c r="BZ73" s="273">
        <v>5.2631003098309793E-2</v>
      </c>
      <c r="CA73" s="273">
        <v>1.8149759328853543E-2</v>
      </c>
      <c r="CB73" s="273">
        <v>2.0988898866550844E-2</v>
      </c>
      <c r="CC73" s="273">
        <v>4.9892191186306631E-3</v>
      </c>
      <c r="CD73" s="273">
        <v>9.3422401777444649E-3</v>
      </c>
      <c r="CE73" s="273">
        <v>7.191200188620074E-4</v>
      </c>
      <c r="CF73" s="273">
        <v>8.7947997636452467E-3</v>
      </c>
      <c r="CG73" s="273">
        <v>4.9873592670909008E-3</v>
      </c>
      <c r="CH73" s="273">
        <v>4.3168925337025415E-3</v>
      </c>
      <c r="CI73" s="273">
        <v>2.0740549593173719E-2</v>
      </c>
      <c r="CJ73" s="273">
        <v>1.2852607374830748E-2</v>
      </c>
      <c r="CK73" s="273">
        <v>2.3601034570851277E-3</v>
      </c>
      <c r="CL73" s="273">
        <v>6.7232289374148501E-3</v>
      </c>
      <c r="CM73" s="273">
        <v>2.0729843330099619E-2</v>
      </c>
      <c r="CN73" s="273">
        <v>5.6799584222288965E-3</v>
      </c>
      <c r="CO73" s="273">
        <v>2.6288627382358518E-2</v>
      </c>
      <c r="CP73" s="273">
        <v>3.7691311578398855E-2</v>
      </c>
      <c r="CQ73" s="273">
        <v>2.0240790908863646E-3</v>
      </c>
      <c r="CR73" s="273">
        <v>7.8871196703553265E-3</v>
      </c>
      <c r="CS73" s="273">
        <v>3.9979095055967442E-3</v>
      </c>
      <c r="CT73" s="273">
        <v>2.2361660249633746E-2</v>
      </c>
      <c r="CU73" s="273">
        <v>5.7418428171037879E-3</v>
      </c>
      <c r="CV73" s="273">
        <v>2.6728265352168401E-3</v>
      </c>
      <c r="CW73" s="273">
        <v>9.9880606739172987E-3</v>
      </c>
      <c r="CX73" s="273">
        <v>4.9367871293417359E-3</v>
      </c>
      <c r="CY73" s="273">
        <v>0</v>
      </c>
      <c r="CZ73" s="274">
        <v>2.9930974218662114E-3</v>
      </c>
    </row>
    <row r="74" spans="1:104" s="275" customFormat="1" ht="15" customHeight="1" x14ac:dyDescent="0.15">
      <c r="A74" s="276" t="s">
        <v>396</v>
      </c>
      <c r="B74" s="277" t="s">
        <v>585</v>
      </c>
      <c r="C74" s="272">
        <v>2.743612198947955E-4</v>
      </c>
      <c r="D74" s="273">
        <v>0</v>
      </c>
      <c r="E74" s="273">
        <v>9.1586553593925122E-3</v>
      </c>
      <c r="F74" s="273">
        <v>5.6649085864652878E-4</v>
      </c>
      <c r="G74" s="273">
        <v>5.232207627260966E-4</v>
      </c>
      <c r="H74" s="273">
        <v>0</v>
      </c>
      <c r="I74" s="273">
        <v>5.1817624890692845E-3</v>
      </c>
      <c r="J74" s="273">
        <v>2.6401100643330946E-3</v>
      </c>
      <c r="K74" s="273">
        <v>1.2717233040362222E-3</v>
      </c>
      <c r="L74" s="273">
        <v>1.5288146193093706E-3</v>
      </c>
      <c r="M74" s="273">
        <v>3.976716950099277E-3</v>
      </c>
      <c r="N74" s="273">
        <v>1.7868068062130249E-3</v>
      </c>
      <c r="O74" s="273">
        <v>3.4249076538849003E-3</v>
      </c>
      <c r="P74" s="273">
        <v>4.2401088246360452E-4</v>
      </c>
      <c r="Q74" s="273">
        <v>2.340281397873021E-3</v>
      </c>
      <c r="R74" s="273">
        <v>3.8058089176955939E-3</v>
      </c>
      <c r="S74" s="273">
        <v>1.3346377403895995E-3</v>
      </c>
      <c r="T74" s="273">
        <v>4.2372246553041464E-3</v>
      </c>
      <c r="U74" s="273">
        <v>1.9195391975474962E-3</v>
      </c>
      <c r="V74" s="273">
        <v>1.9681955981946529E-3</v>
      </c>
      <c r="W74" s="273">
        <v>4.5036927138446771E-3</v>
      </c>
      <c r="X74" s="273">
        <v>1.0885753506903054E-3</v>
      </c>
      <c r="Y74" s="273">
        <v>3.1014730496595781E-3</v>
      </c>
      <c r="Z74" s="273">
        <v>2.1744668040664149E-3</v>
      </c>
      <c r="AA74" s="273">
        <v>1.6706408838561052E-3</v>
      </c>
      <c r="AB74" s="273">
        <v>3.2985589497721945E-3</v>
      </c>
      <c r="AC74" s="273">
        <v>1.0060864613575049E-3</v>
      </c>
      <c r="AD74" s="273">
        <v>1.4089469218367329E-3</v>
      </c>
      <c r="AE74" s="273">
        <v>2.6093239854581385E-3</v>
      </c>
      <c r="AF74" s="273">
        <v>3.0702821764004668E-3</v>
      </c>
      <c r="AG74" s="273">
        <v>1.1476868435395123E-3</v>
      </c>
      <c r="AH74" s="273">
        <v>1.6856642261071414E-3</v>
      </c>
      <c r="AI74" s="273">
        <v>3.3710340041936092E-3</v>
      </c>
      <c r="AJ74" s="273">
        <v>1.5369409485654307E-3</v>
      </c>
      <c r="AK74" s="273">
        <v>0</v>
      </c>
      <c r="AL74" s="273">
        <v>0</v>
      </c>
      <c r="AM74" s="273">
        <v>1.2052631002578613E-3</v>
      </c>
      <c r="AN74" s="273">
        <v>3.2309489515587745E-3</v>
      </c>
      <c r="AO74" s="273">
        <v>4.9213939050705058E-4</v>
      </c>
      <c r="AP74" s="273">
        <v>0</v>
      </c>
      <c r="AQ74" s="273">
        <v>1.0086923463495934E-3</v>
      </c>
      <c r="AR74" s="273">
        <v>7.7519265498747101E-3</v>
      </c>
      <c r="AS74" s="273">
        <v>2.3860660620075506E-3</v>
      </c>
      <c r="AT74" s="273">
        <v>2.7800655410316717E-3</v>
      </c>
      <c r="AU74" s="273">
        <v>2.289696121903518E-3</v>
      </c>
      <c r="AV74" s="273">
        <v>1.9607072037265555E-3</v>
      </c>
      <c r="AW74" s="273">
        <v>1.4197151665098036E-3</v>
      </c>
      <c r="AX74" s="273">
        <v>1.4820868070133349E-3</v>
      </c>
      <c r="AY74" s="273">
        <v>2.4209562393572863E-3</v>
      </c>
      <c r="AZ74" s="273">
        <v>2.9180408565099682E-3</v>
      </c>
      <c r="BA74" s="273">
        <v>2.0489247043560701E-3</v>
      </c>
      <c r="BB74" s="273">
        <v>4.1664520780759131E-3</v>
      </c>
      <c r="BC74" s="273">
        <v>3.0056923922760362E-3</v>
      </c>
      <c r="BD74" s="273">
        <v>1.9296617588700322E-3</v>
      </c>
      <c r="BE74" s="273">
        <v>6.830305057603011E-4</v>
      </c>
      <c r="BF74" s="273">
        <v>1.8907276403047986E-3</v>
      </c>
      <c r="BG74" s="273">
        <v>6.8768787190969882E-4</v>
      </c>
      <c r="BH74" s="273">
        <v>2.2856890556260732E-3</v>
      </c>
      <c r="BI74" s="273">
        <v>1.4679109121877468E-4</v>
      </c>
      <c r="BJ74" s="273">
        <v>6.2866726944634582E-3</v>
      </c>
      <c r="BK74" s="273">
        <v>2.3997850756010911E-3</v>
      </c>
      <c r="BL74" s="273">
        <v>1.6870455867285248E-3</v>
      </c>
      <c r="BM74" s="273">
        <v>8.949030090399825E-3</v>
      </c>
      <c r="BN74" s="273">
        <v>9.619865016362519E-3</v>
      </c>
      <c r="BO74" s="273">
        <v>1.0067491242557985E-3</v>
      </c>
      <c r="BP74" s="273">
        <v>1.4634965269432019E-3</v>
      </c>
      <c r="BQ74" s="273">
        <v>2.7896494144306595E-2</v>
      </c>
      <c r="BR74" s="273">
        <v>1.6318123579520869E-2</v>
      </c>
      <c r="BS74" s="273">
        <v>1.0886007101335715E-2</v>
      </c>
      <c r="BT74" s="273">
        <v>1.968652428610684E-2</v>
      </c>
      <c r="BU74" s="273">
        <v>6.6244750677054723E-2</v>
      </c>
      <c r="BV74" s="273">
        <v>2.3464464735386292E-3</v>
      </c>
      <c r="BW74" s="273">
        <v>1.1352953725093143E-3</v>
      </c>
      <c r="BX74" s="273">
        <v>1.045393663249574E-2</v>
      </c>
      <c r="BY74" s="273">
        <v>1.4427691225285151E-2</v>
      </c>
      <c r="BZ74" s="273">
        <v>6.5666267898871547E-2</v>
      </c>
      <c r="CA74" s="273">
        <v>2.2946519127607363E-3</v>
      </c>
      <c r="CB74" s="273">
        <v>8.6768281991937229E-2</v>
      </c>
      <c r="CC74" s="273">
        <v>6.9780391432729599E-2</v>
      </c>
      <c r="CD74" s="273">
        <v>1.5580994693598173E-2</v>
      </c>
      <c r="CE74" s="273">
        <v>1.2817531512616363E-2</v>
      </c>
      <c r="CF74" s="273">
        <v>8.4273339273757599E-3</v>
      </c>
      <c r="CG74" s="273">
        <v>6.3683186981890677E-3</v>
      </c>
      <c r="CH74" s="273">
        <v>2.467670091646294E-2</v>
      </c>
      <c r="CI74" s="273">
        <v>1.1009570063006261E-3</v>
      </c>
      <c r="CJ74" s="273">
        <v>8.2696398006624388E-4</v>
      </c>
      <c r="CK74" s="273">
        <v>1.5049575595242575E-2</v>
      </c>
      <c r="CL74" s="273">
        <v>1.7112339916816172E-2</v>
      </c>
      <c r="CM74" s="273">
        <v>3.7802825303632397E-3</v>
      </c>
      <c r="CN74" s="273">
        <v>6.9043087208009767E-3</v>
      </c>
      <c r="CO74" s="273">
        <v>1.3859480583869228E-2</v>
      </c>
      <c r="CP74" s="273">
        <v>1.1354133156842954E-2</v>
      </c>
      <c r="CQ74" s="273">
        <v>7.5588425300347219E-4</v>
      </c>
      <c r="CR74" s="273">
        <v>2.6594755202495905E-3</v>
      </c>
      <c r="CS74" s="273">
        <v>7.7652171396021333E-3</v>
      </c>
      <c r="CT74" s="273">
        <v>8.264776560562034E-3</v>
      </c>
      <c r="CU74" s="273">
        <v>7.6764081291948692E-3</v>
      </c>
      <c r="CV74" s="273">
        <v>2.2727856301886253E-2</v>
      </c>
      <c r="CW74" s="273">
        <v>5.8251781615473288E-3</v>
      </c>
      <c r="CX74" s="273">
        <v>2.2028342038410319E-2</v>
      </c>
      <c r="CY74" s="273">
        <v>0</v>
      </c>
      <c r="CZ74" s="274">
        <v>2.7741610912902032E-2</v>
      </c>
    </row>
    <row r="75" spans="1:104" s="275" customFormat="1" ht="15" customHeight="1" x14ac:dyDescent="0.15">
      <c r="A75" s="276" t="s">
        <v>397</v>
      </c>
      <c r="B75" s="277" t="s">
        <v>479</v>
      </c>
      <c r="C75" s="272">
        <v>0</v>
      </c>
      <c r="D75" s="273">
        <v>0</v>
      </c>
      <c r="E75" s="273">
        <v>0</v>
      </c>
      <c r="F75" s="273">
        <v>0</v>
      </c>
      <c r="G75" s="273">
        <v>0</v>
      </c>
      <c r="H75" s="273">
        <v>0</v>
      </c>
      <c r="I75" s="273">
        <v>0</v>
      </c>
      <c r="J75" s="273">
        <v>0</v>
      </c>
      <c r="K75" s="273">
        <v>0</v>
      </c>
      <c r="L75" s="273">
        <v>0</v>
      </c>
      <c r="M75" s="273">
        <v>0</v>
      </c>
      <c r="N75" s="273">
        <v>0</v>
      </c>
      <c r="O75" s="273">
        <v>0</v>
      </c>
      <c r="P75" s="273">
        <v>0</v>
      </c>
      <c r="Q75" s="273">
        <v>0</v>
      </c>
      <c r="R75" s="273">
        <v>0</v>
      </c>
      <c r="S75" s="273">
        <v>0</v>
      </c>
      <c r="T75" s="273">
        <v>0</v>
      </c>
      <c r="U75" s="273">
        <v>0</v>
      </c>
      <c r="V75" s="273">
        <v>0</v>
      </c>
      <c r="W75" s="273">
        <v>0</v>
      </c>
      <c r="X75" s="273">
        <v>0</v>
      </c>
      <c r="Y75" s="273">
        <v>0</v>
      </c>
      <c r="Z75" s="273">
        <v>0</v>
      </c>
      <c r="AA75" s="273">
        <v>0</v>
      </c>
      <c r="AB75" s="273">
        <v>0</v>
      </c>
      <c r="AC75" s="273">
        <v>0</v>
      </c>
      <c r="AD75" s="273">
        <v>0</v>
      </c>
      <c r="AE75" s="273">
        <v>0</v>
      </c>
      <c r="AF75" s="273">
        <v>0</v>
      </c>
      <c r="AG75" s="273">
        <v>0</v>
      </c>
      <c r="AH75" s="273">
        <v>0</v>
      </c>
      <c r="AI75" s="273">
        <v>0</v>
      </c>
      <c r="AJ75" s="273">
        <v>0</v>
      </c>
      <c r="AK75" s="273">
        <v>0</v>
      </c>
      <c r="AL75" s="273">
        <v>0</v>
      </c>
      <c r="AM75" s="273">
        <v>0</v>
      </c>
      <c r="AN75" s="273">
        <v>0</v>
      </c>
      <c r="AO75" s="273">
        <v>0</v>
      </c>
      <c r="AP75" s="273">
        <v>0</v>
      </c>
      <c r="AQ75" s="273">
        <v>0</v>
      </c>
      <c r="AR75" s="273">
        <v>0</v>
      </c>
      <c r="AS75" s="273">
        <v>0</v>
      </c>
      <c r="AT75" s="273">
        <v>0</v>
      </c>
      <c r="AU75" s="273">
        <v>0</v>
      </c>
      <c r="AV75" s="273">
        <v>0</v>
      </c>
      <c r="AW75" s="273">
        <v>0</v>
      </c>
      <c r="AX75" s="273">
        <v>0</v>
      </c>
      <c r="AY75" s="273">
        <v>0</v>
      </c>
      <c r="AZ75" s="273">
        <v>0</v>
      </c>
      <c r="BA75" s="273">
        <v>0</v>
      </c>
      <c r="BB75" s="273">
        <v>0</v>
      </c>
      <c r="BC75" s="273">
        <v>0</v>
      </c>
      <c r="BD75" s="273">
        <v>0</v>
      </c>
      <c r="BE75" s="273">
        <v>0</v>
      </c>
      <c r="BF75" s="273">
        <v>0</v>
      </c>
      <c r="BG75" s="273">
        <v>0</v>
      </c>
      <c r="BH75" s="273">
        <v>0</v>
      </c>
      <c r="BI75" s="273">
        <v>0</v>
      </c>
      <c r="BJ75" s="273">
        <v>0</v>
      </c>
      <c r="BK75" s="273">
        <v>0</v>
      </c>
      <c r="BL75" s="273">
        <v>0</v>
      </c>
      <c r="BM75" s="273">
        <v>0</v>
      </c>
      <c r="BN75" s="273">
        <v>0</v>
      </c>
      <c r="BO75" s="273">
        <v>0</v>
      </c>
      <c r="BP75" s="273">
        <v>0</v>
      </c>
      <c r="BQ75" s="273">
        <v>0</v>
      </c>
      <c r="BR75" s="273">
        <v>0</v>
      </c>
      <c r="BS75" s="273">
        <v>0</v>
      </c>
      <c r="BT75" s="273">
        <v>0</v>
      </c>
      <c r="BU75" s="273">
        <v>0</v>
      </c>
      <c r="BV75" s="273">
        <v>0</v>
      </c>
      <c r="BW75" s="273">
        <v>0</v>
      </c>
      <c r="BX75" s="273">
        <v>0</v>
      </c>
      <c r="BY75" s="273">
        <v>0</v>
      </c>
      <c r="BZ75" s="273">
        <v>0</v>
      </c>
      <c r="CA75" s="273">
        <v>0</v>
      </c>
      <c r="CB75" s="273">
        <v>0</v>
      </c>
      <c r="CC75" s="273">
        <v>0</v>
      </c>
      <c r="CD75" s="273">
        <v>0</v>
      </c>
      <c r="CE75" s="273">
        <v>0</v>
      </c>
      <c r="CF75" s="273">
        <v>0</v>
      </c>
      <c r="CG75" s="273">
        <v>0</v>
      </c>
      <c r="CH75" s="273">
        <v>0</v>
      </c>
      <c r="CI75" s="273">
        <v>0</v>
      </c>
      <c r="CJ75" s="273">
        <v>0</v>
      </c>
      <c r="CK75" s="273">
        <v>0</v>
      </c>
      <c r="CL75" s="273">
        <v>0</v>
      </c>
      <c r="CM75" s="273">
        <v>0</v>
      </c>
      <c r="CN75" s="273">
        <v>0</v>
      </c>
      <c r="CO75" s="273">
        <v>0</v>
      </c>
      <c r="CP75" s="273">
        <v>0</v>
      </c>
      <c r="CQ75" s="273">
        <v>0</v>
      </c>
      <c r="CR75" s="273">
        <v>0</v>
      </c>
      <c r="CS75" s="273">
        <v>0</v>
      </c>
      <c r="CT75" s="273">
        <v>0</v>
      </c>
      <c r="CU75" s="273">
        <v>0</v>
      </c>
      <c r="CV75" s="273">
        <v>0</v>
      </c>
      <c r="CW75" s="273">
        <v>0</v>
      </c>
      <c r="CX75" s="273">
        <v>0</v>
      </c>
      <c r="CY75" s="273">
        <v>0</v>
      </c>
      <c r="CZ75" s="274">
        <v>0</v>
      </c>
    </row>
    <row r="76" spans="1:104" s="275" customFormat="1" ht="15" customHeight="1" x14ac:dyDescent="0.15">
      <c r="A76" s="276" t="s">
        <v>398</v>
      </c>
      <c r="B76" s="277" t="s">
        <v>658</v>
      </c>
      <c r="C76" s="272">
        <v>0</v>
      </c>
      <c r="D76" s="273">
        <v>0</v>
      </c>
      <c r="E76" s="273">
        <v>0</v>
      </c>
      <c r="F76" s="273">
        <v>0</v>
      </c>
      <c r="G76" s="273">
        <v>0</v>
      </c>
      <c r="H76" s="273">
        <v>0</v>
      </c>
      <c r="I76" s="273">
        <v>0</v>
      </c>
      <c r="J76" s="273">
        <v>0</v>
      </c>
      <c r="K76" s="273">
        <v>0</v>
      </c>
      <c r="L76" s="273">
        <v>0</v>
      </c>
      <c r="M76" s="273">
        <v>0</v>
      </c>
      <c r="N76" s="273">
        <v>0</v>
      </c>
      <c r="O76" s="273">
        <v>0</v>
      </c>
      <c r="P76" s="273">
        <v>0</v>
      </c>
      <c r="Q76" s="273">
        <v>0</v>
      </c>
      <c r="R76" s="273">
        <v>0</v>
      </c>
      <c r="S76" s="273">
        <v>0</v>
      </c>
      <c r="T76" s="273">
        <v>0</v>
      </c>
      <c r="U76" s="273">
        <v>0</v>
      </c>
      <c r="V76" s="273">
        <v>0</v>
      </c>
      <c r="W76" s="273">
        <v>0</v>
      </c>
      <c r="X76" s="273">
        <v>0</v>
      </c>
      <c r="Y76" s="273">
        <v>0</v>
      </c>
      <c r="Z76" s="273">
        <v>0</v>
      </c>
      <c r="AA76" s="273">
        <v>0</v>
      </c>
      <c r="AB76" s="273">
        <v>0</v>
      </c>
      <c r="AC76" s="273">
        <v>0</v>
      </c>
      <c r="AD76" s="273">
        <v>0</v>
      </c>
      <c r="AE76" s="273">
        <v>0</v>
      </c>
      <c r="AF76" s="273">
        <v>0</v>
      </c>
      <c r="AG76" s="273">
        <v>0</v>
      </c>
      <c r="AH76" s="273">
        <v>0</v>
      </c>
      <c r="AI76" s="273">
        <v>0</v>
      </c>
      <c r="AJ76" s="273">
        <v>0</v>
      </c>
      <c r="AK76" s="273">
        <v>0</v>
      </c>
      <c r="AL76" s="273">
        <v>0</v>
      </c>
      <c r="AM76" s="273">
        <v>0</v>
      </c>
      <c r="AN76" s="273">
        <v>0</v>
      </c>
      <c r="AO76" s="273">
        <v>0</v>
      </c>
      <c r="AP76" s="273">
        <v>0</v>
      </c>
      <c r="AQ76" s="273">
        <v>0</v>
      </c>
      <c r="AR76" s="273">
        <v>0</v>
      </c>
      <c r="AS76" s="273">
        <v>0</v>
      </c>
      <c r="AT76" s="273">
        <v>0</v>
      </c>
      <c r="AU76" s="273">
        <v>0</v>
      </c>
      <c r="AV76" s="273">
        <v>0</v>
      </c>
      <c r="AW76" s="273">
        <v>0</v>
      </c>
      <c r="AX76" s="273">
        <v>0</v>
      </c>
      <c r="AY76" s="273">
        <v>0</v>
      </c>
      <c r="AZ76" s="273">
        <v>0</v>
      </c>
      <c r="BA76" s="273">
        <v>0</v>
      </c>
      <c r="BB76" s="273">
        <v>0</v>
      </c>
      <c r="BC76" s="273">
        <v>0</v>
      </c>
      <c r="BD76" s="273">
        <v>0</v>
      </c>
      <c r="BE76" s="273">
        <v>0</v>
      </c>
      <c r="BF76" s="273">
        <v>0</v>
      </c>
      <c r="BG76" s="273">
        <v>0</v>
      </c>
      <c r="BH76" s="273">
        <v>0</v>
      </c>
      <c r="BI76" s="273">
        <v>0</v>
      </c>
      <c r="BJ76" s="273">
        <v>0</v>
      </c>
      <c r="BK76" s="273">
        <v>0</v>
      </c>
      <c r="BL76" s="273">
        <v>0</v>
      </c>
      <c r="BM76" s="273">
        <v>0</v>
      </c>
      <c r="BN76" s="273">
        <v>0</v>
      </c>
      <c r="BO76" s="273">
        <v>0</v>
      </c>
      <c r="BP76" s="273">
        <v>0</v>
      </c>
      <c r="BQ76" s="273">
        <v>0</v>
      </c>
      <c r="BR76" s="273">
        <v>0</v>
      </c>
      <c r="BS76" s="273">
        <v>0</v>
      </c>
      <c r="BT76" s="273">
        <v>0</v>
      </c>
      <c r="BU76" s="273">
        <v>0</v>
      </c>
      <c r="BV76" s="273">
        <v>0</v>
      </c>
      <c r="BW76" s="273">
        <v>0</v>
      </c>
      <c r="BX76" s="273">
        <v>0</v>
      </c>
      <c r="BY76" s="273">
        <v>0</v>
      </c>
      <c r="BZ76" s="273">
        <v>0</v>
      </c>
      <c r="CA76" s="273">
        <v>0</v>
      </c>
      <c r="CB76" s="273">
        <v>0</v>
      </c>
      <c r="CC76" s="273">
        <v>0</v>
      </c>
      <c r="CD76" s="273">
        <v>0</v>
      </c>
      <c r="CE76" s="273">
        <v>0</v>
      </c>
      <c r="CF76" s="273">
        <v>0</v>
      </c>
      <c r="CG76" s="273">
        <v>0</v>
      </c>
      <c r="CH76" s="273">
        <v>0</v>
      </c>
      <c r="CI76" s="273">
        <v>0</v>
      </c>
      <c r="CJ76" s="273">
        <v>0</v>
      </c>
      <c r="CK76" s="273">
        <v>0</v>
      </c>
      <c r="CL76" s="273">
        <v>0</v>
      </c>
      <c r="CM76" s="273">
        <v>0</v>
      </c>
      <c r="CN76" s="273">
        <v>0</v>
      </c>
      <c r="CO76" s="273">
        <v>0</v>
      </c>
      <c r="CP76" s="273">
        <v>0</v>
      </c>
      <c r="CQ76" s="273">
        <v>0</v>
      </c>
      <c r="CR76" s="273">
        <v>0</v>
      </c>
      <c r="CS76" s="273">
        <v>0</v>
      </c>
      <c r="CT76" s="273">
        <v>0</v>
      </c>
      <c r="CU76" s="273">
        <v>0</v>
      </c>
      <c r="CV76" s="273">
        <v>0</v>
      </c>
      <c r="CW76" s="273">
        <v>0</v>
      </c>
      <c r="CX76" s="273">
        <v>0</v>
      </c>
      <c r="CY76" s="273">
        <v>0</v>
      </c>
      <c r="CZ76" s="274">
        <v>0</v>
      </c>
    </row>
    <row r="77" spans="1:104" s="275" customFormat="1" ht="15" customHeight="1" x14ac:dyDescent="0.15">
      <c r="A77" s="276" t="s">
        <v>399</v>
      </c>
      <c r="B77" s="277" t="s">
        <v>586</v>
      </c>
      <c r="C77" s="272">
        <v>1.6002701444701713E-4</v>
      </c>
      <c r="D77" s="273">
        <v>1.2862124102216115E-4</v>
      </c>
      <c r="E77" s="273">
        <v>1.6443606281821047E-4</v>
      </c>
      <c r="F77" s="273">
        <v>2.2915655827499559E-4</v>
      </c>
      <c r="G77" s="273">
        <v>4.1439653955243087E-4</v>
      </c>
      <c r="H77" s="273">
        <v>0</v>
      </c>
      <c r="I77" s="273">
        <v>1.2503368106472831E-3</v>
      </c>
      <c r="J77" s="273">
        <v>2.8269163074229889E-4</v>
      </c>
      <c r="K77" s="273">
        <v>7.4015469591651997E-5</v>
      </c>
      <c r="L77" s="273">
        <v>1.7285070034350483E-3</v>
      </c>
      <c r="M77" s="273">
        <v>6.4025731567733028E-4</v>
      </c>
      <c r="N77" s="273">
        <v>3.2004568928115947E-4</v>
      </c>
      <c r="O77" s="273">
        <v>5.3513264260168845E-4</v>
      </c>
      <c r="P77" s="273">
        <v>3.059245752655495E-4</v>
      </c>
      <c r="Q77" s="273">
        <v>7.6985260231333529E-4</v>
      </c>
      <c r="R77" s="273">
        <v>9.0509046441673434E-4</v>
      </c>
      <c r="S77" s="273">
        <v>2.8673925648797793E-4</v>
      </c>
      <c r="T77" s="273">
        <v>4.6229943720068516E-4</v>
      </c>
      <c r="U77" s="273">
        <v>5.4038907150940349E-4</v>
      </c>
      <c r="V77" s="273">
        <v>1.1995550741179634E-3</v>
      </c>
      <c r="W77" s="273">
        <v>1.3060316144304931E-3</v>
      </c>
      <c r="X77" s="273">
        <v>5.6454362899253593E-4</v>
      </c>
      <c r="Y77" s="273">
        <v>2.5940077753549255E-4</v>
      </c>
      <c r="Z77" s="273">
        <v>5.488270847324178E-4</v>
      </c>
      <c r="AA77" s="273">
        <v>1.073589765257871E-3</v>
      </c>
      <c r="AB77" s="273">
        <v>1.5691738438304763E-3</v>
      </c>
      <c r="AC77" s="273">
        <v>8.2755337322517112E-4</v>
      </c>
      <c r="AD77" s="273">
        <v>3.5301446667128123E-4</v>
      </c>
      <c r="AE77" s="273">
        <v>1.0911474711819895E-3</v>
      </c>
      <c r="AF77" s="273">
        <v>5.2838469375549111E-4</v>
      </c>
      <c r="AG77" s="273">
        <v>2.9678417053983157E-4</v>
      </c>
      <c r="AH77" s="273">
        <v>8.266373439639866E-4</v>
      </c>
      <c r="AI77" s="273">
        <v>7.3005668061038086E-4</v>
      </c>
      <c r="AJ77" s="273">
        <v>3.223882509570548E-3</v>
      </c>
      <c r="AK77" s="273">
        <v>0</v>
      </c>
      <c r="AL77" s="273">
        <v>0</v>
      </c>
      <c r="AM77" s="273">
        <v>1.851652075809856E-4</v>
      </c>
      <c r="AN77" s="273">
        <v>3.8588895470110699E-4</v>
      </c>
      <c r="AO77" s="273">
        <v>3.8854996308058471E-4</v>
      </c>
      <c r="AP77" s="273">
        <v>0</v>
      </c>
      <c r="AQ77" s="273">
        <v>4.4135725586980302E-4</v>
      </c>
      <c r="AR77" s="273">
        <v>1.9725492456511644E-3</v>
      </c>
      <c r="AS77" s="273">
        <v>3.3081231981762181E-4</v>
      </c>
      <c r="AT77" s="273">
        <v>8.6099084921891639E-4</v>
      </c>
      <c r="AU77" s="273">
        <v>7.1682530335262398E-4</v>
      </c>
      <c r="AV77" s="273">
        <v>8.7764516733609607E-4</v>
      </c>
      <c r="AW77" s="273">
        <v>9.1871105425211951E-4</v>
      </c>
      <c r="AX77" s="273">
        <v>1.2158379815670045E-3</v>
      </c>
      <c r="AY77" s="273">
        <v>5.1932022380106468E-4</v>
      </c>
      <c r="AZ77" s="273">
        <v>5.9187792271720406E-4</v>
      </c>
      <c r="BA77" s="273">
        <v>1.1111596227733147E-3</v>
      </c>
      <c r="BB77" s="273">
        <v>4.0011152687033938E-4</v>
      </c>
      <c r="BC77" s="273">
        <v>4.184071798481054E-3</v>
      </c>
      <c r="BD77" s="273">
        <v>1.3501573719440711E-3</v>
      </c>
      <c r="BE77" s="273">
        <v>2.3426385390217866E-4</v>
      </c>
      <c r="BF77" s="273">
        <v>4.5688450333149032E-4</v>
      </c>
      <c r="BG77" s="273">
        <v>8.4350653334151282E-4</v>
      </c>
      <c r="BH77" s="273">
        <v>4.1046395179893867E-4</v>
      </c>
      <c r="BI77" s="273">
        <v>1.3793521743234618E-3</v>
      </c>
      <c r="BJ77" s="273">
        <v>5.2861126675153927E-4</v>
      </c>
      <c r="BK77" s="273">
        <v>5.9280601707772647E-4</v>
      </c>
      <c r="BL77" s="273">
        <v>4.3979320021694487E-4</v>
      </c>
      <c r="BM77" s="273">
        <v>3.0323665623691986E-4</v>
      </c>
      <c r="BN77" s="273">
        <v>2.0947875451293293E-4</v>
      </c>
      <c r="BO77" s="273">
        <v>7.1374414615653771E-4</v>
      </c>
      <c r="BP77" s="273">
        <v>4.2880440361433301E-3</v>
      </c>
      <c r="BQ77" s="273">
        <v>2.7870598999863113E-3</v>
      </c>
      <c r="BR77" s="273">
        <v>8.2667170908741418E-4</v>
      </c>
      <c r="BS77" s="273">
        <v>4.4661580613510445E-3</v>
      </c>
      <c r="BT77" s="273">
        <v>9.9463855174275042E-5</v>
      </c>
      <c r="BU77" s="273">
        <v>3.550570189122283E-5</v>
      </c>
      <c r="BV77" s="273">
        <v>9.3088888306624387E-7</v>
      </c>
      <c r="BW77" s="273">
        <v>5.0504688074565576E-4</v>
      </c>
      <c r="BX77" s="273">
        <v>1.1642784342347659E-3</v>
      </c>
      <c r="BY77" s="273">
        <v>3.1248827848409362E-4</v>
      </c>
      <c r="BZ77" s="273">
        <v>8.8360582952271938E-4</v>
      </c>
      <c r="CA77" s="273">
        <v>5.3405332868246855E-4</v>
      </c>
      <c r="CB77" s="273">
        <v>5.6278822783654772E-3</v>
      </c>
      <c r="CC77" s="273">
        <v>6.2857550560399013E-4</v>
      </c>
      <c r="CD77" s="273">
        <v>4.5872042318751988E-4</v>
      </c>
      <c r="CE77" s="273">
        <v>1.5203841277980031E-3</v>
      </c>
      <c r="CF77" s="273">
        <v>7.6509990539120026E-4</v>
      </c>
      <c r="CG77" s="273">
        <v>1.5312532516469374E-3</v>
      </c>
      <c r="CH77" s="273">
        <v>6.1876225507533967E-4</v>
      </c>
      <c r="CI77" s="273">
        <v>2.2132668157460013E-3</v>
      </c>
      <c r="CJ77" s="273">
        <v>1.6402527401490489E-3</v>
      </c>
      <c r="CK77" s="273">
        <v>2.9796300552931494E-3</v>
      </c>
      <c r="CL77" s="273">
        <v>6.5721343225468639E-4</v>
      </c>
      <c r="CM77" s="273">
        <v>4.2824510848065654E-4</v>
      </c>
      <c r="CN77" s="273">
        <v>2.8429678571846465E-4</v>
      </c>
      <c r="CO77" s="273">
        <v>1.604992927657961E-3</v>
      </c>
      <c r="CP77" s="273">
        <v>2.753928191487142E-4</v>
      </c>
      <c r="CQ77" s="273">
        <v>1.6918036007896106E-4</v>
      </c>
      <c r="CR77" s="273">
        <v>2.6648880227550314E-4</v>
      </c>
      <c r="CS77" s="273">
        <v>6.3262993625637799E-4</v>
      </c>
      <c r="CT77" s="273">
        <v>5.2224768098797824E-4</v>
      </c>
      <c r="CU77" s="273">
        <v>8.8566027169029995E-4</v>
      </c>
      <c r="CV77" s="273">
        <v>7.9412021478712303E-4</v>
      </c>
      <c r="CW77" s="273">
        <v>6.2671929997097989E-4</v>
      </c>
      <c r="CX77" s="273">
        <v>9.9644772207538941E-4</v>
      </c>
      <c r="CY77" s="273">
        <v>6.63463757246293E-4</v>
      </c>
      <c r="CZ77" s="274">
        <v>5.2318445288835258E-3</v>
      </c>
    </row>
    <row r="78" spans="1:104" s="275" customFormat="1" ht="15" customHeight="1" x14ac:dyDescent="0.15">
      <c r="A78" s="276" t="s">
        <v>400</v>
      </c>
      <c r="B78" s="277" t="s">
        <v>587</v>
      </c>
      <c r="C78" s="272">
        <v>1.0252270798917903E-2</v>
      </c>
      <c r="D78" s="273">
        <v>5.1264185220151387E-2</v>
      </c>
      <c r="E78" s="273">
        <v>8.8581133913626289E-3</v>
      </c>
      <c r="F78" s="273">
        <v>3.5099728042790546E-2</v>
      </c>
      <c r="G78" s="273">
        <v>9.2354897454909081E-3</v>
      </c>
      <c r="H78" s="273">
        <v>0</v>
      </c>
      <c r="I78" s="273">
        <v>1.1936286625371524E-2</v>
      </c>
      <c r="J78" s="273">
        <v>1.4057115720861747E-2</v>
      </c>
      <c r="K78" s="273">
        <v>1.9709869788505113E-2</v>
      </c>
      <c r="L78" s="273">
        <v>3.3939419220080973E-2</v>
      </c>
      <c r="M78" s="273">
        <v>2.3143140919017442E-2</v>
      </c>
      <c r="N78" s="273">
        <v>1.8649531346888831E-2</v>
      </c>
      <c r="O78" s="273">
        <v>1.2838386221656131E-2</v>
      </c>
      <c r="P78" s="273">
        <v>2.6779977424676565E-2</v>
      </c>
      <c r="Q78" s="273">
        <v>9.8564805371088096E-3</v>
      </c>
      <c r="R78" s="273">
        <v>9.5931768403272333E-3</v>
      </c>
      <c r="S78" s="273">
        <v>2.0952838462948174E-2</v>
      </c>
      <c r="T78" s="273">
        <v>1.9504966316935414E-2</v>
      </c>
      <c r="U78" s="273">
        <v>1.7968828773808027E-2</v>
      </c>
      <c r="V78" s="273">
        <v>2.4763773568944016E-2</v>
      </c>
      <c r="W78" s="273">
        <v>1.4555656161250322E-2</v>
      </c>
      <c r="X78" s="273">
        <v>1.3101958852726102E-2</v>
      </c>
      <c r="Y78" s="273">
        <v>4.7515687412060465E-3</v>
      </c>
      <c r="Z78" s="273">
        <v>1.145821272259917E-2</v>
      </c>
      <c r="AA78" s="273">
        <v>1.3822560081713335E-2</v>
      </c>
      <c r="AB78" s="273">
        <v>1.1162528892357722E-2</v>
      </c>
      <c r="AC78" s="273">
        <v>1.8560206491603112E-2</v>
      </c>
      <c r="AD78" s="273">
        <v>5.1289836620953926E-2</v>
      </c>
      <c r="AE78" s="273">
        <v>1.0084251950588874E-2</v>
      </c>
      <c r="AF78" s="273">
        <v>1.1276950300490437E-2</v>
      </c>
      <c r="AG78" s="273">
        <v>1.6882710167497945E-2</v>
      </c>
      <c r="AH78" s="273">
        <v>1.7033376480266441E-2</v>
      </c>
      <c r="AI78" s="273">
        <v>3.3767024445607439E-2</v>
      </c>
      <c r="AJ78" s="273">
        <v>2.9258410916878745E-2</v>
      </c>
      <c r="AK78" s="273">
        <v>0</v>
      </c>
      <c r="AL78" s="273">
        <v>0</v>
      </c>
      <c r="AM78" s="273">
        <v>2.5521203827819426E-3</v>
      </c>
      <c r="AN78" s="273">
        <v>3.0758340822120971E-2</v>
      </c>
      <c r="AO78" s="273">
        <v>7.238714487465321E-3</v>
      </c>
      <c r="AP78" s="273">
        <v>0</v>
      </c>
      <c r="AQ78" s="273">
        <v>1.1412796689292567E-2</v>
      </c>
      <c r="AR78" s="273">
        <v>1.6266484999030995E-2</v>
      </c>
      <c r="AS78" s="273">
        <v>1.1197194581206113E-2</v>
      </c>
      <c r="AT78" s="273">
        <v>9.6232638846399533E-3</v>
      </c>
      <c r="AU78" s="273">
        <v>8.2301222686750383E-3</v>
      </c>
      <c r="AV78" s="273">
        <v>9.8425196385447267E-3</v>
      </c>
      <c r="AW78" s="273">
        <v>1.0385789510267494E-2</v>
      </c>
      <c r="AX78" s="273">
        <v>9.3041769127731461E-3</v>
      </c>
      <c r="AY78" s="273">
        <v>9.7034456226666593E-3</v>
      </c>
      <c r="AZ78" s="273">
        <v>9.9229141028796455E-3</v>
      </c>
      <c r="BA78" s="273">
        <v>7.4634499276483206E-3</v>
      </c>
      <c r="BB78" s="273">
        <v>8.354215023095652E-3</v>
      </c>
      <c r="BC78" s="273">
        <v>8.5757145819369794E-3</v>
      </c>
      <c r="BD78" s="273">
        <v>1.2108501316229254E-2</v>
      </c>
      <c r="BE78" s="273">
        <v>1.1621547052280523E-2</v>
      </c>
      <c r="BF78" s="273">
        <v>1.4403905745621278E-2</v>
      </c>
      <c r="BG78" s="273">
        <v>1.0491994356174468E-2</v>
      </c>
      <c r="BH78" s="273">
        <v>1.2206462189228343E-2</v>
      </c>
      <c r="BI78" s="273">
        <v>0.4061011844802378</v>
      </c>
      <c r="BJ78" s="273">
        <v>2.1411434212386511E-2</v>
      </c>
      <c r="BK78" s="273">
        <v>2.1278103465349862E-2</v>
      </c>
      <c r="BL78" s="273">
        <v>2.2051857587146048E-2</v>
      </c>
      <c r="BM78" s="273">
        <v>3.4431311127897878E-3</v>
      </c>
      <c r="BN78" s="273">
        <v>2.2527901803018811E-2</v>
      </c>
      <c r="BO78" s="273">
        <v>9.1214372609785769E-3</v>
      </c>
      <c r="BP78" s="273">
        <v>2.3447992145316374E-2</v>
      </c>
      <c r="BQ78" s="273">
        <v>5.487487320696688E-3</v>
      </c>
      <c r="BR78" s="273">
        <v>4.1442098705674925E-3</v>
      </c>
      <c r="BS78" s="273">
        <v>8.8408401750860923E-3</v>
      </c>
      <c r="BT78" s="273">
        <v>4.6418871743524151E-4</v>
      </c>
      <c r="BU78" s="273">
        <v>7.0154064821416481E-4</v>
      </c>
      <c r="BV78" s="273">
        <v>4.8591593731657009E-5</v>
      </c>
      <c r="BW78" s="273">
        <v>9.1419465517964991E-4</v>
      </c>
      <c r="BX78" s="273">
        <v>3.7078773943010064E-3</v>
      </c>
      <c r="BY78" s="273">
        <v>3.6581830943417234E-3</v>
      </c>
      <c r="BZ78" s="273">
        <v>3.9062029873229479E-3</v>
      </c>
      <c r="CA78" s="273">
        <v>4.5195963967646869E-3</v>
      </c>
      <c r="CB78" s="273">
        <v>2.5713302635033261E-3</v>
      </c>
      <c r="CC78" s="273">
        <v>2.2639405568652526E-3</v>
      </c>
      <c r="CD78" s="273">
        <v>2.70125780512996E-3</v>
      </c>
      <c r="CE78" s="273">
        <v>7.9093682460883663E-2</v>
      </c>
      <c r="CF78" s="273">
        <v>5.2584692821875927E-3</v>
      </c>
      <c r="CG78" s="273">
        <v>4.6518565259092452E-3</v>
      </c>
      <c r="CH78" s="273">
        <v>9.0956163863163166E-3</v>
      </c>
      <c r="CI78" s="273">
        <v>6.7484625411153984E-3</v>
      </c>
      <c r="CJ78" s="273">
        <v>3.3106127574409196E-3</v>
      </c>
      <c r="CK78" s="273">
        <v>8.8428466753681795E-3</v>
      </c>
      <c r="CL78" s="273">
        <v>8.2157293868526382E-3</v>
      </c>
      <c r="CM78" s="273">
        <v>5.1540214385379481E-3</v>
      </c>
      <c r="CN78" s="273">
        <v>3.6668005788124984E-3</v>
      </c>
      <c r="CO78" s="273">
        <v>1.1759137903378684E-2</v>
      </c>
      <c r="CP78" s="273">
        <v>2.7337097284127767E-3</v>
      </c>
      <c r="CQ78" s="273">
        <v>3.2348205854890399E-3</v>
      </c>
      <c r="CR78" s="273">
        <v>8.8765791783055482E-3</v>
      </c>
      <c r="CS78" s="273">
        <v>3.3329675459907626E-3</v>
      </c>
      <c r="CT78" s="273">
        <v>6.3838188363201627E-3</v>
      </c>
      <c r="CU78" s="273">
        <v>1.4720831714858594E-2</v>
      </c>
      <c r="CV78" s="273">
        <v>3.135620487077963E-3</v>
      </c>
      <c r="CW78" s="273">
        <v>3.7114915119695092E-3</v>
      </c>
      <c r="CX78" s="273">
        <v>1.8387014801037532E-2</v>
      </c>
      <c r="CY78" s="273">
        <v>0</v>
      </c>
      <c r="CZ78" s="274">
        <v>4.2242952380510991E-2</v>
      </c>
    </row>
    <row r="79" spans="1:104" s="275" customFormat="1" ht="15" customHeight="1" x14ac:dyDescent="0.15">
      <c r="A79" s="276" t="s">
        <v>401</v>
      </c>
      <c r="B79" s="277" t="s">
        <v>588</v>
      </c>
      <c r="C79" s="272">
        <v>4.3901967653612609E-2</v>
      </c>
      <c r="D79" s="273">
        <v>1.1452045531170279E-2</v>
      </c>
      <c r="E79" s="273">
        <v>1.5244280744592959E-2</v>
      </c>
      <c r="F79" s="273">
        <v>2.3249647487636936E-2</v>
      </c>
      <c r="G79" s="273">
        <v>2.3993630833502779E-2</v>
      </c>
      <c r="H79" s="273">
        <v>0</v>
      </c>
      <c r="I79" s="273">
        <v>0.23235578686904954</v>
      </c>
      <c r="J79" s="273">
        <v>2.2914912565483538E-3</v>
      </c>
      <c r="K79" s="273">
        <v>1.0606830705501703E-2</v>
      </c>
      <c r="L79" s="273">
        <v>4.7847661026288362E-3</v>
      </c>
      <c r="M79" s="273">
        <v>7.7513824919467136E-3</v>
      </c>
      <c r="N79" s="273">
        <v>5.1290356623324845E-3</v>
      </c>
      <c r="O79" s="273">
        <v>8.063115497993498E-3</v>
      </c>
      <c r="P79" s="273">
        <v>3.2563456918757779E-3</v>
      </c>
      <c r="Q79" s="273">
        <v>1.2827351047246336E-2</v>
      </c>
      <c r="R79" s="273">
        <v>7.1403706305922616E-3</v>
      </c>
      <c r="S79" s="273">
        <v>1.5381191184969067E-2</v>
      </c>
      <c r="T79" s="273">
        <v>6.4362368850780774E-3</v>
      </c>
      <c r="U79" s="273">
        <v>3.9229042050618812E-3</v>
      </c>
      <c r="V79" s="273">
        <v>3.4444083880292996E-3</v>
      </c>
      <c r="W79" s="273">
        <v>8.3148788549859826E-3</v>
      </c>
      <c r="X79" s="273">
        <v>2.6933132036757999E-3</v>
      </c>
      <c r="Y79" s="273">
        <v>3.3495375464287383E-3</v>
      </c>
      <c r="Z79" s="273">
        <v>4.1613597943635228E-3</v>
      </c>
      <c r="AA79" s="273">
        <v>1.610017231813823E-3</v>
      </c>
      <c r="AB79" s="273">
        <v>2.3637048152179989E-3</v>
      </c>
      <c r="AC79" s="273">
        <v>3.1179111862065102E-4</v>
      </c>
      <c r="AD79" s="273">
        <v>2.8970673900650419E-4</v>
      </c>
      <c r="AE79" s="273">
        <v>1.247751195705698E-3</v>
      </c>
      <c r="AF79" s="273">
        <v>1.4009825232947117E-3</v>
      </c>
      <c r="AG79" s="273">
        <v>1.4277200056807767E-2</v>
      </c>
      <c r="AH79" s="273">
        <v>7.3007896710232164E-3</v>
      </c>
      <c r="AI79" s="273">
        <v>2.8668058129900219E-2</v>
      </c>
      <c r="AJ79" s="273">
        <v>4.3924174313525778E-3</v>
      </c>
      <c r="AK79" s="273">
        <v>0</v>
      </c>
      <c r="AL79" s="273">
        <v>0</v>
      </c>
      <c r="AM79" s="273">
        <v>3.7192413608792309E-3</v>
      </c>
      <c r="AN79" s="273">
        <v>4.8851109315701212E-3</v>
      </c>
      <c r="AO79" s="273">
        <v>2.2323700830866066E-3</v>
      </c>
      <c r="AP79" s="273">
        <v>0</v>
      </c>
      <c r="AQ79" s="273">
        <v>4.055206617936187E-3</v>
      </c>
      <c r="AR79" s="273">
        <v>1.0029269851326947E-2</v>
      </c>
      <c r="AS79" s="273">
        <v>7.6060889859799951E-3</v>
      </c>
      <c r="AT79" s="273">
        <v>4.6030460182232454E-3</v>
      </c>
      <c r="AU79" s="273">
        <v>4.2555581953472275E-3</v>
      </c>
      <c r="AV79" s="273">
        <v>6.639190359460625E-3</v>
      </c>
      <c r="AW79" s="273">
        <v>4.285671346261866E-3</v>
      </c>
      <c r="AX79" s="273">
        <v>6.292108998580539E-4</v>
      </c>
      <c r="AY79" s="273">
        <v>2.2004233842966804E-3</v>
      </c>
      <c r="AZ79" s="273">
        <v>2.9288702928870294E-3</v>
      </c>
      <c r="BA79" s="273">
        <v>1.8586896861434059E-3</v>
      </c>
      <c r="BB79" s="273">
        <v>3.3942883324779389E-3</v>
      </c>
      <c r="BC79" s="273">
        <v>9.2406730720419742E-5</v>
      </c>
      <c r="BD79" s="273">
        <v>3.7273471745248297E-3</v>
      </c>
      <c r="BE79" s="273">
        <v>9.5757614510528306E-4</v>
      </c>
      <c r="BF79" s="273">
        <v>1.0552276034224233E-3</v>
      </c>
      <c r="BG79" s="273">
        <v>3.613275259186553E-4</v>
      </c>
      <c r="BH79" s="273">
        <v>1.4635868345286889E-2</v>
      </c>
      <c r="BI79" s="273">
        <v>1.0137839824579662E-2</v>
      </c>
      <c r="BJ79" s="273">
        <v>1.5254938594993451E-2</v>
      </c>
      <c r="BK79" s="273">
        <v>1.8872889704211946E-2</v>
      </c>
      <c r="BL79" s="273">
        <v>1.8321262888631097E-2</v>
      </c>
      <c r="BM79" s="273">
        <v>7.9385432559712851E-3</v>
      </c>
      <c r="BN79" s="273">
        <v>3.659553855135363E-3</v>
      </c>
      <c r="BO79" s="273">
        <v>6.855280389607938E-3</v>
      </c>
      <c r="BP79" s="273">
        <v>2.1395488882444684E-2</v>
      </c>
      <c r="BQ79" s="273">
        <v>4.0122334193942906E-2</v>
      </c>
      <c r="BR79" s="273">
        <v>3.1304917836913936E-2</v>
      </c>
      <c r="BS79" s="273">
        <v>6.708688891771555E-3</v>
      </c>
      <c r="BT79" s="273">
        <v>4.9945868709587848E-3</v>
      </c>
      <c r="BU79" s="273">
        <v>3.3062096454875619E-3</v>
      </c>
      <c r="BV79" s="273">
        <v>7.3245037300395156E-4</v>
      </c>
      <c r="BW79" s="273">
        <v>2.464237353115079E-3</v>
      </c>
      <c r="BX79" s="273">
        <v>1.8574929440365461E-3</v>
      </c>
      <c r="BY79" s="273">
        <v>0</v>
      </c>
      <c r="BZ79" s="273">
        <v>6.6141331855259326E-3</v>
      </c>
      <c r="CA79" s="273">
        <v>1.3397156825607011E-3</v>
      </c>
      <c r="CB79" s="273">
        <v>2.4968375899753876E-3</v>
      </c>
      <c r="CC79" s="273">
        <v>2.2269306010881916E-3</v>
      </c>
      <c r="CD79" s="273">
        <v>3.1367972688714808E-3</v>
      </c>
      <c r="CE79" s="273">
        <v>6.9209988194481285E-3</v>
      </c>
      <c r="CF79" s="273">
        <v>6.792752599064633E-3</v>
      </c>
      <c r="CG79" s="273">
        <v>6.6327690069941832E-3</v>
      </c>
      <c r="CH79" s="273">
        <v>1.1471736281742216E-2</v>
      </c>
      <c r="CI79" s="273">
        <v>1.281159104550301E-2</v>
      </c>
      <c r="CJ79" s="273">
        <v>9.1424929518497365E-3</v>
      </c>
      <c r="CK79" s="273">
        <v>5.1995563690950359E-3</v>
      </c>
      <c r="CL79" s="273">
        <v>3.6988003564093377E-3</v>
      </c>
      <c r="CM79" s="273">
        <v>5.8607156302499007E-3</v>
      </c>
      <c r="CN79" s="273">
        <v>5.9766680837952E-3</v>
      </c>
      <c r="CO79" s="273">
        <v>1.1284856438747685E-2</v>
      </c>
      <c r="CP79" s="273">
        <v>1.0562746709727929E-2</v>
      </c>
      <c r="CQ79" s="273">
        <v>1.0618945744308063E-2</v>
      </c>
      <c r="CR79" s="273">
        <v>4.1940738727769137E-3</v>
      </c>
      <c r="CS79" s="273">
        <v>6.5896537815529769E-3</v>
      </c>
      <c r="CT79" s="273">
        <v>3.2052969707644874E-2</v>
      </c>
      <c r="CU79" s="273">
        <v>1.5391589436282089E-3</v>
      </c>
      <c r="CV79" s="273">
        <v>1.4428087643042002E-2</v>
      </c>
      <c r="CW79" s="273">
        <v>2.5839694300318506E-2</v>
      </c>
      <c r="CX79" s="273">
        <v>2.5176654169301243E-2</v>
      </c>
      <c r="CY79" s="273">
        <v>0</v>
      </c>
      <c r="CZ79" s="274">
        <v>1.2287319523771626E-2</v>
      </c>
    </row>
    <row r="80" spans="1:104" s="275" customFormat="1" ht="15" customHeight="1" x14ac:dyDescent="0.15">
      <c r="A80" s="276" t="s">
        <v>402</v>
      </c>
      <c r="B80" s="277" t="s">
        <v>589</v>
      </c>
      <c r="C80" s="272">
        <v>2.3456692166592065E-3</v>
      </c>
      <c r="D80" s="273">
        <v>5.8837463012364572E-3</v>
      </c>
      <c r="E80" s="273">
        <v>6.6967273868612091E-4</v>
      </c>
      <c r="F80" s="273">
        <v>3.5994045247364785E-4</v>
      </c>
      <c r="G80" s="273">
        <v>1.8145167903190378E-3</v>
      </c>
      <c r="H80" s="273">
        <v>0</v>
      </c>
      <c r="I80" s="273">
        <v>6.5928985201208889E-4</v>
      </c>
      <c r="J80" s="273">
        <v>1.79593336102875E-4</v>
      </c>
      <c r="K80" s="273">
        <v>6.0832177011368755E-4</v>
      </c>
      <c r="L80" s="273">
        <v>3.1850957016290437E-3</v>
      </c>
      <c r="M80" s="273">
        <v>4.8217919857515031E-4</v>
      </c>
      <c r="N80" s="273">
        <v>1.0483565584880048E-3</v>
      </c>
      <c r="O80" s="273">
        <v>6.6377594526883415E-4</v>
      </c>
      <c r="P80" s="273">
        <v>3.9220283059824609E-3</v>
      </c>
      <c r="Q80" s="273">
        <v>5.686382649733435E-4</v>
      </c>
      <c r="R80" s="273">
        <v>2.7020099945041702E-4</v>
      </c>
      <c r="S80" s="273">
        <v>3.5208658513218079E-3</v>
      </c>
      <c r="T80" s="273">
        <v>1.2945133309030256E-3</v>
      </c>
      <c r="U80" s="273">
        <v>2.6851083448593822E-3</v>
      </c>
      <c r="V80" s="273">
        <v>1.5181146034429543E-3</v>
      </c>
      <c r="W80" s="273">
        <v>7.5112454136530408E-4</v>
      </c>
      <c r="X80" s="273">
        <v>2.377961522431647E-3</v>
      </c>
      <c r="Y80" s="273">
        <v>1.1326278165656404E-3</v>
      </c>
      <c r="Z80" s="273">
        <v>2.0285760600236204E-3</v>
      </c>
      <c r="AA80" s="273">
        <v>2.4017988690933274E-3</v>
      </c>
      <c r="AB80" s="273">
        <v>9.3760612542099077E-4</v>
      </c>
      <c r="AC80" s="273">
        <v>2.2112431503972072E-3</v>
      </c>
      <c r="AD80" s="273">
        <v>3.1194999467250694E-3</v>
      </c>
      <c r="AE80" s="273">
        <v>4.6926268471885678E-4</v>
      </c>
      <c r="AF80" s="273">
        <v>6.2139854890136403E-4</v>
      </c>
      <c r="AG80" s="273">
        <v>6.882479537672168E-4</v>
      </c>
      <c r="AH80" s="273">
        <v>1.7348353003718928E-3</v>
      </c>
      <c r="AI80" s="273">
        <v>9.808955984048455E-3</v>
      </c>
      <c r="AJ80" s="273">
        <v>8.8108399940075126E-3</v>
      </c>
      <c r="AK80" s="273">
        <v>0</v>
      </c>
      <c r="AL80" s="273">
        <v>0</v>
      </c>
      <c r="AM80" s="273">
        <v>4.7236117444184235E-4</v>
      </c>
      <c r="AN80" s="273">
        <v>6.7041796309797175E-3</v>
      </c>
      <c r="AO80" s="273">
        <v>1.3016423763199588E-2</v>
      </c>
      <c r="AP80" s="273">
        <v>0</v>
      </c>
      <c r="AQ80" s="273">
        <v>6.4312057283885584E-4</v>
      </c>
      <c r="AR80" s="273">
        <v>2.7260811213770672E-3</v>
      </c>
      <c r="AS80" s="273">
        <v>1.6616033718360942E-3</v>
      </c>
      <c r="AT80" s="273">
        <v>1.1184559923054145E-3</v>
      </c>
      <c r="AU80" s="273">
        <v>8.6867759132991048E-4</v>
      </c>
      <c r="AV80" s="273">
        <v>6.7978646754669736E-4</v>
      </c>
      <c r="AW80" s="273">
        <v>5.5741850159023577E-4</v>
      </c>
      <c r="AX80" s="273">
        <v>6.2318194086247224E-4</v>
      </c>
      <c r="AY80" s="273">
        <v>8.2050313887866192E-4</v>
      </c>
      <c r="AZ80" s="273">
        <v>7.8976126015259656E-4</v>
      </c>
      <c r="BA80" s="273">
        <v>3.5895164911930544E-4</v>
      </c>
      <c r="BB80" s="273">
        <v>6.5815060744850321E-4</v>
      </c>
      <c r="BC80" s="273">
        <v>5.806825192105333E-4</v>
      </c>
      <c r="BD80" s="273">
        <v>4.2430343855425824E-4</v>
      </c>
      <c r="BE80" s="273">
        <v>2.3514320466760225E-3</v>
      </c>
      <c r="BF80" s="273">
        <v>2.043218310369431E-3</v>
      </c>
      <c r="BG80" s="273">
        <v>1.3128028955278817E-3</v>
      </c>
      <c r="BH80" s="273">
        <v>5.0041077962854614E-4</v>
      </c>
      <c r="BI80" s="273">
        <v>9.4486905337685709E-2</v>
      </c>
      <c r="BJ80" s="273">
        <v>9.5133710395990212E-4</v>
      </c>
      <c r="BK80" s="273">
        <v>7.3485393714814472E-4</v>
      </c>
      <c r="BL80" s="273">
        <v>1.9988980913492709E-3</v>
      </c>
      <c r="BM80" s="273">
        <v>1.6345661185068431E-3</v>
      </c>
      <c r="BN80" s="273">
        <v>3.7795940763619014E-3</v>
      </c>
      <c r="BO80" s="273">
        <v>4.1735867909808554E-4</v>
      </c>
      <c r="BP80" s="273">
        <v>5.1986938586952628E-4</v>
      </c>
      <c r="BQ80" s="273">
        <v>1.9657286805315689E-4</v>
      </c>
      <c r="BR80" s="273">
        <v>1.7448757535064869E-4</v>
      </c>
      <c r="BS80" s="273">
        <v>2.2627926297057771E-4</v>
      </c>
      <c r="BT80" s="273">
        <v>3.8977127571922003E-5</v>
      </c>
      <c r="BU80" s="273">
        <v>2.3144363999506203E-5</v>
      </c>
      <c r="BV80" s="273">
        <v>1.1670364525367282E-5</v>
      </c>
      <c r="BW80" s="273">
        <v>7.3990183497829658E-5</v>
      </c>
      <c r="BX80" s="273">
        <v>2.9049425577705695E-3</v>
      </c>
      <c r="BY80" s="273">
        <v>5.9115349559756263E-3</v>
      </c>
      <c r="BZ80" s="273">
        <v>0.14617440033296053</v>
      </c>
      <c r="CA80" s="273">
        <v>2.1850918305115247E-3</v>
      </c>
      <c r="CB80" s="273">
        <v>1.6560897525369069E-4</v>
      </c>
      <c r="CC80" s="273">
        <v>8.8269734099300884E-5</v>
      </c>
      <c r="CD80" s="273">
        <v>1.3011121785412781E-4</v>
      </c>
      <c r="CE80" s="273">
        <v>1.5133791288631222E-3</v>
      </c>
      <c r="CF80" s="273">
        <v>5.3461971965999177E-5</v>
      </c>
      <c r="CG80" s="273">
        <v>1.2654177463390683E-4</v>
      </c>
      <c r="CH80" s="273">
        <v>3.8205499464045723E-4</v>
      </c>
      <c r="CI80" s="273">
        <v>1.4908122662913128E-4</v>
      </c>
      <c r="CJ80" s="273">
        <v>1.9821986192727878E-4</v>
      </c>
      <c r="CK80" s="273">
        <v>4.0693876590799168E-4</v>
      </c>
      <c r="CL80" s="273">
        <v>2.0126520887131643E-4</v>
      </c>
      <c r="CM80" s="273">
        <v>1.9746772291637699E-4</v>
      </c>
      <c r="CN80" s="273">
        <v>1.8595911649186582E-4</v>
      </c>
      <c r="CO80" s="273">
        <v>3.1149802411887368E-4</v>
      </c>
      <c r="CP80" s="273">
        <v>9.3569421723841312E-5</v>
      </c>
      <c r="CQ80" s="273">
        <v>5.5808686506928831E-5</v>
      </c>
      <c r="CR80" s="273">
        <v>9.8853615454083427E-4</v>
      </c>
      <c r="CS80" s="273">
        <v>1.4247212662007653E-4</v>
      </c>
      <c r="CT80" s="273">
        <v>2.4906904501149446E-4</v>
      </c>
      <c r="CU80" s="273">
        <v>4.8797188895451728E-4</v>
      </c>
      <c r="CV80" s="273">
        <v>2.3980349510244902E-4</v>
      </c>
      <c r="CW80" s="273">
        <v>2.6222099296910968E-4</v>
      </c>
      <c r="CX80" s="273">
        <v>2.9982777558913286E-4</v>
      </c>
      <c r="CY80" s="273">
        <v>2.7357985699608249E-3</v>
      </c>
      <c r="CZ80" s="274">
        <v>8.1287023021388771E-4</v>
      </c>
    </row>
    <row r="81" spans="1:104" s="275" customFormat="1" ht="15" customHeight="1" x14ac:dyDescent="0.15">
      <c r="A81" s="276" t="s">
        <v>403</v>
      </c>
      <c r="B81" s="277" t="s">
        <v>590</v>
      </c>
      <c r="C81" s="272">
        <v>2.137326697504459E-6</v>
      </c>
      <c r="D81" s="273">
        <v>0</v>
      </c>
      <c r="E81" s="273">
        <v>9.5507111917961457E-4</v>
      </c>
      <c r="F81" s="273">
        <v>1.3316088280960846E-4</v>
      </c>
      <c r="G81" s="273">
        <v>3.1373413311679008E-4</v>
      </c>
      <c r="H81" s="273">
        <v>0</v>
      </c>
      <c r="I81" s="273">
        <v>2.4446961810293891E-3</v>
      </c>
      <c r="J81" s="273">
        <v>1.8720863678512546E-4</v>
      </c>
      <c r="K81" s="273">
        <v>2.3694075910669749E-5</v>
      </c>
      <c r="L81" s="273">
        <v>1.7703071300185326E-5</v>
      </c>
      <c r="M81" s="273">
        <v>2.5118110445327503E-4</v>
      </c>
      <c r="N81" s="273">
        <v>9.2316627270237883E-5</v>
      </c>
      <c r="O81" s="273">
        <v>3.5469915187448173E-4</v>
      </c>
      <c r="P81" s="273">
        <v>1.4471361176232237E-4</v>
      </c>
      <c r="Q81" s="273">
        <v>1.0879173182838104E-3</v>
      </c>
      <c r="R81" s="273">
        <v>2.753355410161887E-3</v>
      </c>
      <c r="S81" s="273">
        <v>3.4587868457770343E-4</v>
      </c>
      <c r="T81" s="273">
        <v>1.4182342982986182E-3</v>
      </c>
      <c r="U81" s="273">
        <v>3.0788022489267302E-4</v>
      </c>
      <c r="V81" s="273">
        <v>6.5185739372041179E-4</v>
      </c>
      <c r="W81" s="273">
        <v>1.5025399907636699E-3</v>
      </c>
      <c r="X81" s="273">
        <v>3.6038110338114127E-4</v>
      </c>
      <c r="Y81" s="273">
        <v>2.0405305379398643E-4</v>
      </c>
      <c r="Z81" s="273">
        <v>4.2377787555287962E-4</v>
      </c>
      <c r="AA81" s="273">
        <v>5.874983007006625E-4</v>
      </c>
      <c r="AB81" s="273">
        <v>4.737084155029575E-3</v>
      </c>
      <c r="AC81" s="273">
        <v>6.2358223724130204E-4</v>
      </c>
      <c r="AD81" s="273">
        <v>2.4732011544716331E-4</v>
      </c>
      <c r="AE81" s="273">
        <v>6.8227950341850755E-4</v>
      </c>
      <c r="AF81" s="273">
        <v>9.3013855145872943E-4</v>
      </c>
      <c r="AG81" s="273">
        <v>3.2506667022726751E-4</v>
      </c>
      <c r="AH81" s="273">
        <v>9.0937149039990522E-4</v>
      </c>
      <c r="AI81" s="273">
        <v>6.4234316103238694E-4</v>
      </c>
      <c r="AJ81" s="273">
        <v>5.3612027938556282E-4</v>
      </c>
      <c r="AK81" s="273">
        <v>0</v>
      </c>
      <c r="AL81" s="273">
        <v>0</v>
      </c>
      <c r="AM81" s="273">
        <v>1.9082711087055142E-4</v>
      </c>
      <c r="AN81" s="273">
        <v>4.3391142172140659E-4</v>
      </c>
      <c r="AO81" s="273">
        <v>2.3083595592610383E-4</v>
      </c>
      <c r="AP81" s="273">
        <v>0</v>
      </c>
      <c r="AQ81" s="273">
        <v>2.3928334266157372E-4</v>
      </c>
      <c r="AR81" s="273">
        <v>1.5856053512677173E-3</v>
      </c>
      <c r="AS81" s="273">
        <v>7.9506876663809341E-4</v>
      </c>
      <c r="AT81" s="273">
        <v>1.3622647143042444E-3</v>
      </c>
      <c r="AU81" s="273">
        <v>1.4936243210736534E-3</v>
      </c>
      <c r="AV81" s="273">
        <v>1.1963164789701617E-3</v>
      </c>
      <c r="AW81" s="273">
        <v>4.5418937425677848E-4</v>
      </c>
      <c r="AX81" s="273">
        <v>6.136917971170955E-4</v>
      </c>
      <c r="AY81" s="273">
        <v>7.7096666283569377E-4</v>
      </c>
      <c r="AZ81" s="273">
        <v>1.280826975141521E-3</v>
      </c>
      <c r="BA81" s="273">
        <v>1.2920388204181428E-3</v>
      </c>
      <c r="BB81" s="273">
        <v>6.6738531645749459E-4</v>
      </c>
      <c r="BC81" s="273">
        <v>1.2944255682712799E-3</v>
      </c>
      <c r="BD81" s="273">
        <v>7.9579614451359096E-4</v>
      </c>
      <c r="BE81" s="273">
        <v>2.4032788121225194E-4</v>
      </c>
      <c r="BF81" s="273">
        <v>1.6652555622212199E-4</v>
      </c>
      <c r="BG81" s="273">
        <v>5.3800380344764121E-4</v>
      </c>
      <c r="BH81" s="273">
        <v>6.0894044530877204E-4</v>
      </c>
      <c r="BI81" s="273">
        <v>5.6950956825906766E-7</v>
      </c>
      <c r="BJ81" s="273">
        <v>9.0812952633951023E-5</v>
      </c>
      <c r="BK81" s="273">
        <v>4.1479506893323149E-4</v>
      </c>
      <c r="BL81" s="273">
        <v>1.6244445196372475E-4</v>
      </c>
      <c r="BM81" s="273">
        <v>1.3246494972615696E-3</v>
      </c>
      <c r="BN81" s="273">
        <v>1.9846214685448105E-4</v>
      </c>
      <c r="BO81" s="273">
        <v>8.8654420516143587E-4</v>
      </c>
      <c r="BP81" s="273">
        <v>3.7984104239208298E-3</v>
      </c>
      <c r="BQ81" s="273">
        <v>6.4771521757150891E-3</v>
      </c>
      <c r="BR81" s="273">
        <v>1.3517757311559821E-3</v>
      </c>
      <c r="BS81" s="273">
        <v>1.322159844580006E-3</v>
      </c>
      <c r="BT81" s="273">
        <v>1.0481960122212062E-4</v>
      </c>
      <c r="BU81" s="273">
        <v>1.2129010397122563E-4</v>
      </c>
      <c r="BV81" s="273">
        <v>1.2089466013847322E-8</v>
      </c>
      <c r="BW81" s="273">
        <v>5.0504688074565576E-5</v>
      </c>
      <c r="BX81" s="273">
        <v>4.1166593075864E-4</v>
      </c>
      <c r="BY81" s="273">
        <v>1.3906778798174795E-6</v>
      </c>
      <c r="BZ81" s="273">
        <v>5.1554614520939244E-4</v>
      </c>
      <c r="CA81" s="273">
        <v>4.6683148354071521E-3</v>
      </c>
      <c r="CB81" s="273">
        <v>2.4551216927997423E-3</v>
      </c>
      <c r="CC81" s="273">
        <v>3.4446966860949142E-4</v>
      </c>
      <c r="CD81" s="273">
        <v>2.8103239253974411E-4</v>
      </c>
      <c r="CE81" s="273">
        <v>1.7923098044000732E-2</v>
      </c>
      <c r="CF81" s="273">
        <v>1.404655079058844E-3</v>
      </c>
      <c r="CG81" s="273">
        <v>5.7357320482403643E-3</v>
      </c>
      <c r="CH81" s="273">
        <v>8.2870326216143726E-3</v>
      </c>
      <c r="CI81" s="273">
        <v>7.0100405862397067E-4</v>
      </c>
      <c r="CJ81" s="273">
        <v>3.1423585169912957E-3</v>
      </c>
      <c r="CK81" s="273">
        <v>4.656708860628099E-3</v>
      </c>
      <c r="CL81" s="273">
        <v>6.9720046313478739E-4</v>
      </c>
      <c r="CM81" s="273">
        <v>1.3952717021069373E-4</v>
      </c>
      <c r="CN81" s="273">
        <v>3.0540745045575635E-4</v>
      </c>
      <c r="CO81" s="273">
        <v>4.0081310060224272E-3</v>
      </c>
      <c r="CP81" s="273">
        <v>1.6219907821380104E-3</v>
      </c>
      <c r="CQ81" s="273">
        <v>2.3642489334949044E-3</v>
      </c>
      <c r="CR81" s="273">
        <v>3.2836849458111662E-4</v>
      </c>
      <c r="CS81" s="273">
        <v>2.7079387275101303E-3</v>
      </c>
      <c r="CT81" s="273">
        <v>8.1347925097586789E-4</v>
      </c>
      <c r="CU81" s="273">
        <v>3.4657126302257778E-4</v>
      </c>
      <c r="CV81" s="273">
        <v>1.282033247839145E-3</v>
      </c>
      <c r="CW81" s="273">
        <v>1.7039542940575441E-3</v>
      </c>
      <c r="CX81" s="273">
        <v>1.134970934871531E-3</v>
      </c>
      <c r="CY81" s="273">
        <v>0</v>
      </c>
      <c r="CZ81" s="274">
        <v>5.9992559389010396E-3</v>
      </c>
    </row>
    <row r="82" spans="1:104" s="275" customFormat="1" ht="15" customHeight="1" x14ac:dyDescent="0.15">
      <c r="A82" s="276" t="s">
        <v>404</v>
      </c>
      <c r="B82" s="277" t="s">
        <v>659</v>
      </c>
      <c r="C82" s="272">
        <v>8.2177231183014072E-4</v>
      </c>
      <c r="D82" s="273">
        <v>3.4876139055719456E-3</v>
      </c>
      <c r="E82" s="273">
        <v>5.8547439198379557E-4</v>
      </c>
      <c r="F82" s="273">
        <v>2.0880359329368317E-4</v>
      </c>
      <c r="G82" s="273">
        <v>8.8152706014742784E-4</v>
      </c>
      <c r="H82" s="273">
        <v>0</v>
      </c>
      <c r="I82" s="273">
        <v>3.2990589309352775E-4</v>
      </c>
      <c r="J82" s="273">
        <v>4.4497700802904189E-4</v>
      </c>
      <c r="K82" s="273">
        <v>2.5788573556335763E-3</v>
      </c>
      <c r="L82" s="273">
        <v>3.676040580658999E-3</v>
      </c>
      <c r="M82" s="273">
        <v>1.6304641295678446E-3</v>
      </c>
      <c r="N82" s="273">
        <v>1.4863225301818949E-3</v>
      </c>
      <c r="O82" s="273">
        <v>8.7279683658873992E-4</v>
      </c>
      <c r="P82" s="273">
        <v>1.9109432433214667E-3</v>
      </c>
      <c r="Q82" s="273">
        <v>5.9004404554142769E-4</v>
      </c>
      <c r="R82" s="273">
        <v>5.9859063634736876E-4</v>
      </c>
      <c r="S82" s="273">
        <v>1.2879001982492781E-3</v>
      </c>
      <c r="T82" s="273">
        <v>1.220605346343802E-3</v>
      </c>
      <c r="U82" s="273">
        <v>1.3430092268266543E-3</v>
      </c>
      <c r="V82" s="273">
        <v>1.9579514639528743E-3</v>
      </c>
      <c r="W82" s="273">
        <v>1.4342493300024363E-3</v>
      </c>
      <c r="X82" s="273">
        <v>1.074294174737474E-3</v>
      </c>
      <c r="Y82" s="273">
        <v>3.5609258407185866E-4</v>
      </c>
      <c r="Z82" s="273">
        <v>1.0166037561077277E-3</v>
      </c>
      <c r="AA82" s="273">
        <v>1.2389269981004588E-3</v>
      </c>
      <c r="AB82" s="273">
        <v>6.83969029038043E-4</v>
      </c>
      <c r="AC82" s="273">
        <v>1.4621043099987865E-3</v>
      </c>
      <c r="AD82" s="273">
        <v>3.205517571783108E-3</v>
      </c>
      <c r="AE82" s="273">
        <v>6.4481974624874252E-4</v>
      </c>
      <c r="AF82" s="273">
        <v>6.632650956743401E-4</v>
      </c>
      <c r="AG82" s="273">
        <v>9.0795320884987335E-4</v>
      </c>
      <c r="AH82" s="273">
        <v>1.2220009458683975E-3</v>
      </c>
      <c r="AI82" s="273">
        <v>3.1936218097004805E-3</v>
      </c>
      <c r="AJ82" s="273">
        <v>3.0481594302991816E-3</v>
      </c>
      <c r="AK82" s="273">
        <v>0</v>
      </c>
      <c r="AL82" s="273">
        <v>0</v>
      </c>
      <c r="AM82" s="273">
        <v>1.5040158738332228E-4</v>
      </c>
      <c r="AN82" s="273">
        <v>2.1961814743061722E-3</v>
      </c>
      <c r="AO82" s="273">
        <v>5.4339644283225678E-4</v>
      </c>
      <c r="AP82" s="273">
        <v>0</v>
      </c>
      <c r="AQ82" s="273">
        <v>7.1250777267088542E-4</v>
      </c>
      <c r="AR82" s="273">
        <v>9.166741932863158E-4</v>
      </c>
      <c r="AS82" s="273">
        <v>6.834203628769208E-4</v>
      </c>
      <c r="AT82" s="273">
        <v>5.5729945496685014E-4</v>
      </c>
      <c r="AU82" s="273">
        <v>4.411404729427477E-4</v>
      </c>
      <c r="AV82" s="273">
        <v>5.9465077656055822E-4</v>
      </c>
      <c r="AW82" s="273">
        <v>5.3481893103843434E-4</v>
      </c>
      <c r="AX82" s="273">
        <v>5.1355484915732025E-4</v>
      </c>
      <c r="AY82" s="273">
        <v>5.6788707394566729E-4</v>
      </c>
      <c r="AZ82" s="273">
        <v>6.8894905242431696E-4</v>
      </c>
      <c r="BA82" s="273">
        <v>5.3983084676413357E-4</v>
      </c>
      <c r="BB82" s="273">
        <v>5.7042087186308474E-4</v>
      </c>
      <c r="BC82" s="273">
        <v>5.9283563905621235E-4</v>
      </c>
      <c r="BD82" s="273">
        <v>5.5971298427088373E-4</v>
      </c>
      <c r="BE82" s="273">
        <v>9.5411562212348799E-4</v>
      </c>
      <c r="BF82" s="273">
        <v>9.4418880642758616E-4</v>
      </c>
      <c r="BG82" s="273">
        <v>7.0118397644316295E-4</v>
      </c>
      <c r="BH82" s="273">
        <v>8.018610280682507E-4</v>
      </c>
      <c r="BI82" s="273">
        <v>1.2566228623636328E-3</v>
      </c>
      <c r="BJ82" s="273">
        <v>1.1872460998693848E-3</v>
      </c>
      <c r="BK82" s="273">
        <v>1.1474743100948139E-3</v>
      </c>
      <c r="BL82" s="273">
        <v>1.2310539369128335E-3</v>
      </c>
      <c r="BM82" s="273">
        <v>2.6467584759162392E-4</v>
      </c>
      <c r="BN82" s="273">
        <v>1.4195919024179904E-3</v>
      </c>
      <c r="BO82" s="273">
        <v>2.5704886826058914E-4</v>
      </c>
      <c r="BP82" s="273">
        <v>2.1587302487644731E-4</v>
      </c>
      <c r="BQ82" s="273">
        <v>1.220445452028297E-4</v>
      </c>
      <c r="BR82" s="273">
        <v>1.7569809132771721E-4</v>
      </c>
      <c r="BS82" s="273">
        <v>1.0605872436540855E-4</v>
      </c>
      <c r="BT82" s="273">
        <v>2.4440102584912573E-5</v>
      </c>
      <c r="BU82" s="273">
        <v>2.8258094179429832E-5</v>
      </c>
      <c r="BV82" s="273">
        <v>5.109814301852802E-6</v>
      </c>
      <c r="BW82" s="273">
        <v>2.9792873152447177E-3</v>
      </c>
      <c r="BX82" s="273">
        <v>1.2006913309040234E-3</v>
      </c>
      <c r="BY82" s="273">
        <v>7.2071634547448706E-4</v>
      </c>
      <c r="BZ82" s="273">
        <v>3.7243613715890746E-4</v>
      </c>
      <c r="CA82" s="273">
        <v>8.981427274878331E-4</v>
      </c>
      <c r="CB82" s="273">
        <v>5.4682327169940214E-3</v>
      </c>
      <c r="CC82" s="273">
        <v>9.3415503351726496E-5</v>
      </c>
      <c r="CD82" s="273">
        <v>9.3154929168452353E-5</v>
      </c>
      <c r="CE82" s="273">
        <v>9.5675113657604505E-3</v>
      </c>
      <c r="CF82" s="273">
        <v>5.7282713320636213E-5</v>
      </c>
      <c r="CG82" s="273">
        <v>1.0291195193987399E-4</v>
      </c>
      <c r="CH82" s="273">
        <v>5.4821435837317163E-4</v>
      </c>
      <c r="CI82" s="273">
        <v>1.1974999828210014E-4</v>
      </c>
      <c r="CJ82" s="273">
        <v>1.4672984373731115E-4</v>
      </c>
      <c r="CK82" s="273">
        <v>3.7404434020041458E-4</v>
      </c>
      <c r="CL82" s="273">
        <v>6.2216873861363692E-4</v>
      </c>
      <c r="CM82" s="273">
        <v>3.1641614866396864E-4</v>
      </c>
      <c r="CN82" s="273">
        <v>2.6046562423211785E-4</v>
      </c>
      <c r="CO82" s="273">
        <v>3.9831430362949674E-4</v>
      </c>
      <c r="CP82" s="273">
        <v>1.0087266884195803E-4</v>
      </c>
      <c r="CQ82" s="273">
        <v>8.1547565008896494E-4</v>
      </c>
      <c r="CR82" s="273">
        <v>6.388704760374776E-4</v>
      </c>
      <c r="CS82" s="273">
        <v>1.3908092262608602E-4</v>
      </c>
      <c r="CT82" s="273">
        <v>5.2385693766646667E-4</v>
      </c>
      <c r="CU82" s="273">
        <v>1.1026552535058059E-3</v>
      </c>
      <c r="CV82" s="273">
        <v>2.0660165178612298E-4</v>
      </c>
      <c r="CW82" s="273">
        <v>1.8393300542183998E-4</v>
      </c>
      <c r="CX82" s="273">
        <v>2.6853817526799182E-4</v>
      </c>
      <c r="CY82" s="273">
        <v>3.3616451911014592E-3</v>
      </c>
      <c r="CZ82" s="274">
        <v>1.6285345147422844E-4</v>
      </c>
    </row>
    <row r="83" spans="1:104" s="275" customFormat="1" ht="15" customHeight="1" x14ac:dyDescent="0.15">
      <c r="A83" s="276" t="s">
        <v>405</v>
      </c>
      <c r="B83" s="277" t="s">
        <v>481</v>
      </c>
      <c r="C83" s="272">
        <v>1.5022766957256241E-3</v>
      </c>
      <c r="D83" s="273">
        <v>6.187469525018717E-3</v>
      </c>
      <c r="E83" s="273">
        <v>1.1969025632222647E-3</v>
      </c>
      <c r="F83" s="273">
        <v>4.2609996881192862E-4</v>
      </c>
      <c r="G83" s="273">
        <v>2.0174180288531156E-3</v>
      </c>
      <c r="H83" s="273">
        <v>0</v>
      </c>
      <c r="I83" s="273">
        <v>5.1749773447947183E-4</v>
      </c>
      <c r="J83" s="273">
        <v>1.8177078898619485E-3</v>
      </c>
      <c r="K83" s="273">
        <v>5.7575137841997664E-3</v>
      </c>
      <c r="L83" s="273">
        <v>1.0733759248060524E-2</v>
      </c>
      <c r="M83" s="273">
        <v>2.2880274913845986E-3</v>
      </c>
      <c r="N83" s="273">
        <v>4.499125047506782E-3</v>
      </c>
      <c r="O83" s="273">
        <v>1.8034537887606482E-3</v>
      </c>
      <c r="P83" s="273">
        <v>1.7488784695088421E-2</v>
      </c>
      <c r="Q83" s="273">
        <v>1.6761985348372783E-3</v>
      </c>
      <c r="R83" s="273">
        <v>1.6456885790028704E-3</v>
      </c>
      <c r="S83" s="273">
        <v>2.4110101195214798E-3</v>
      </c>
      <c r="T83" s="273">
        <v>1.9020070012834023E-3</v>
      </c>
      <c r="U83" s="273">
        <v>3.8291869495188998E-3</v>
      </c>
      <c r="V83" s="273">
        <v>3.3853889565589228E-3</v>
      </c>
      <c r="W83" s="273">
        <v>2.2583190606579612E-3</v>
      </c>
      <c r="X83" s="273">
        <v>4.9574624973404953E-3</v>
      </c>
      <c r="Y83" s="273">
        <v>7.5786371123158687E-4</v>
      </c>
      <c r="Z83" s="273">
        <v>1.5538522103605585E-3</v>
      </c>
      <c r="AA83" s="273">
        <v>1.858757913223672E-3</v>
      </c>
      <c r="AB83" s="273">
        <v>1.2443538084290927E-3</v>
      </c>
      <c r="AC83" s="273">
        <v>2.1900058810899619E-3</v>
      </c>
      <c r="AD83" s="273">
        <v>4.7088816697685382E-3</v>
      </c>
      <c r="AE83" s="273">
        <v>1.9531078597233666E-3</v>
      </c>
      <c r="AF83" s="273">
        <v>1.3733464776416141E-3</v>
      </c>
      <c r="AG83" s="273">
        <v>1.7096953137233242E-3</v>
      </c>
      <c r="AH83" s="273">
        <v>4.4235190294404474E-3</v>
      </c>
      <c r="AI83" s="273">
        <v>4.4395407033342134E-3</v>
      </c>
      <c r="AJ83" s="273">
        <v>6.9939669979808333E-3</v>
      </c>
      <c r="AK83" s="273">
        <v>0</v>
      </c>
      <c r="AL83" s="273">
        <v>0</v>
      </c>
      <c r="AM83" s="273">
        <v>4.4111585628831251E-4</v>
      </c>
      <c r="AN83" s="273">
        <v>3.9797838890375326E-3</v>
      </c>
      <c r="AO83" s="273">
        <v>3.9829955625013446E-3</v>
      </c>
      <c r="AP83" s="273">
        <v>0</v>
      </c>
      <c r="AQ83" s="273">
        <v>4.2089517563285534E-3</v>
      </c>
      <c r="AR83" s="273">
        <v>1.6939205942383463E-3</v>
      </c>
      <c r="AS83" s="273">
        <v>1.9053987176874633E-3</v>
      </c>
      <c r="AT83" s="273">
        <v>1.1754703266527817E-3</v>
      </c>
      <c r="AU83" s="273">
        <v>9.5796427026815254E-4</v>
      </c>
      <c r="AV83" s="273">
        <v>1.8383829580288955E-3</v>
      </c>
      <c r="AW83" s="273">
        <v>1.2863157064197433E-3</v>
      </c>
      <c r="AX83" s="273">
        <v>1.1549298766468741E-3</v>
      </c>
      <c r="AY83" s="273">
        <v>1.8442284586912274E-3</v>
      </c>
      <c r="AZ83" s="273">
        <v>1.486980063992124E-3</v>
      </c>
      <c r="BA83" s="273">
        <v>1.2044059677660795E-3</v>
      </c>
      <c r="BB83" s="273">
        <v>2.2118903982113079E-3</v>
      </c>
      <c r="BC83" s="273">
        <v>1.5361113286005714E-3</v>
      </c>
      <c r="BD83" s="273">
        <v>1.4205380232225856E-3</v>
      </c>
      <c r="BE83" s="273">
        <v>1.3330056684435329E-3</v>
      </c>
      <c r="BF83" s="273">
        <v>1.7789055008267528E-3</v>
      </c>
      <c r="BG83" s="273">
        <v>1.4784369057113062E-3</v>
      </c>
      <c r="BH83" s="273">
        <v>1.6701404437430153E-3</v>
      </c>
      <c r="BI83" s="273">
        <v>2.1773489813680675E-2</v>
      </c>
      <c r="BJ83" s="273">
        <v>1.3537796286923456E-3</v>
      </c>
      <c r="BK83" s="273">
        <v>1.3466442447456022E-3</v>
      </c>
      <c r="BL83" s="273">
        <v>1.4888292644780695E-3</v>
      </c>
      <c r="BM83" s="273">
        <v>1.3547626373923121E-3</v>
      </c>
      <c r="BN83" s="273">
        <v>1.3446789703405177E-2</v>
      </c>
      <c r="BO83" s="273">
        <v>4.7967821257304818E-4</v>
      </c>
      <c r="BP83" s="273">
        <v>4.1170441135840951E-4</v>
      </c>
      <c r="BQ83" s="273">
        <v>2.6037993244991707E-4</v>
      </c>
      <c r="BR83" s="273">
        <v>3.8762261804869985E-4</v>
      </c>
      <c r="BS83" s="273">
        <v>2.641500034614238E-4</v>
      </c>
      <c r="BT83" s="273">
        <v>6.091980679759661E-5</v>
      </c>
      <c r="BU83" s="273">
        <v>5.1667614558635777E-5</v>
      </c>
      <c r="BV83" s="273">
        <v>5.4201105962082167E-6</v>
      </c>
      <c r="BW83" s="273">
        <v>1.6140841646220151E-4</v>
      </c>
      <c r="BX83" s="273">
        <v>2.8697424571816105E-4</v>
      </c>
      <c r="BY83" s="273">
        <v>8.8489523900244285E-4</v>
      </c>
      <c r="BZ83" s="273">
        <v>2.9562938971896825E-4</v>
      </c>
      <c r="CA83" s="273">
        <v>1.0215887517204681E-3</v>
      </c>
      <c r="CB83" s="273">
        <v>1.5196505399699456E-4</v>
      </c>
      <c r="CC83" s="273">
        <v>1.8366437947119106E-4</v>
      </c>
      <c r="CD83" s="273">
        <v>2.6024203077118545E-4</v>
      </c>
      <c r="CE83" s="273">
        <v>1.390222865537908E-4</v>
      </c>
      <c r="CF83" s="273">
        <v>2.2330741850410177E-4</v>
      </c>
      <c r="CG83" s="273">
        <v>8.2720675858559054E-4</v>
      </c>
      <c r="CH83" s="273">
        <v>1.0813276534522576E-3</v>
      </c>
      <c r="CI83" s="273">
        <v>2.4665888501389337E-3</v>
      </c>
      <c r="CJ83" s="273">
        <v>3.4614106613061065E-4</v>
      </c>
      <c r="CK83" s="273">
        <v>8.0188663669951074E-4</v>
      </c>
      <c r="CL83" s="273">
        <v>6.2682926655871225E-4</v>
      </c>
      <c r="CM83" s="273">
        <v>6.2493317806742445E-4</v>
      </c>
      <c r="CN83" s="273">
        <v>4.4219285689212014E-4</v>
      </c>
      <c r="CO83" s="273">
        <v>7.4303629496770053E-4</v>
      </c>
      <c r="CP83" s="273">
        <v>1.6865558795927594E-4</v>
      </c>
      <c r="CQ83" s="273">
        <v>3.6758078883001747E-4</v>
      </c>
      <c r="CR83" s="273">
        <v>8.599573155488961E-4</v>
      </c>
      <c r="CS83" s="273">
        <v>2.0481874710763235E-4</v>
      </c>
      <c r="CT83" s="273">
        <v>8.5792399451448283E-4</v>
      </c>
      <c r="CU83" s="273">
        <v>2.0903391171511699E-3</v>
      </c>
      <c r="CV83" s="273">
        <v>2.976332020219409E-4</v>
      </c>
      <c r="CW83" s="273">
        <v>3.0165428288774583E-4</v>
      </c>
      <c r="CX83" s="273">
        <v>4.0698724209180839E-4</v>
      </c>
      <c r="CY83" s="273">
        <v>4.3163213667368481E-3</v>
      </c>
      <c r="CZ83" s="274">
        <v>2.3991169546564234E-4</v>
      </c>
    </row>
    <row r="84" spans="1:104" s="275" customFormat="1" ht="15" customHeight="1" x14ac:dyDescent="0.15">
      <c r="A84" s="276" t="s">
        <v>406</v>
      </c>
      <c r="B84" s="277" t="s">
        <v>660</v>
      </c>
      <c r="C84" s="272">
        <v>5.7903671486176578E-7</v>
      </c>
      <c r="D84" s="273">
        <v>0</v>
      </c>
      <c r="E84" s="273">
        <v>2.1434000820735849E-6</v>
      </c>
      <c r="F84" s="273">
        <v>0</v>
      </c>
      <c r="G84" s="273">
        <v>2.1962914891397365E-3</v>
      </c>
      <c r="H84" s="273">
        <v>0</v>
      </c>
      <c r="I84" s="273">
        <v>1.8224201609253543E-5</v>
      </c>
      <c r="J84" s="273">
        <v>3.9364163235992151E-5</v>
      </c>
      <c r="K84" s="273">
        <v>2.2977061233868187E-6</v>
      </c>
      <c r="L84" s="273">
        <v>1.9355937908065036E-6</v>
      </c>
      <c r="M84" s="273">
        <v>3.4147351909374745E-5</v>
      </c>
      <c r="N84" s="273">
        <v>6.2767581302986013E-6</v>
      </c>
      <c r="O84" s="273">
        <v>5.8447527924114158E-5</v>
      </c>
      <c r="P84" s="273">
        <v>4.0809238516974904E-5</v>
      </c>
      <c r="Q84" s="273">
        <v>1.3095301053416236E-5</v>
      </c>
      <c r="R84" s="273">
        <v>1.2623831498627318E-5</v>
      </c>
      <c r="S84" s="273">
        <v>1.941164757298049E-5</v>
      </c>
      <c r="T84" s="273">
        <v>6.3421040804198766E-5</v>
      </c>
      <c r="U84" s="273">
        <v>1.3457635034398521E-4</v>
      </c>
      <c r="V84" s="273">
        <v>5.9482069790973394E-6</v>
      </c>
      <c r="W84" s="273">
        <v>7.2436100232362797E-5</v>
      </c>
      <c r="X84" s="273">
        <v>1.4907798979333099E-4</v>
      </c>
      <c r="Y84" s="273">
        <v>4.3678022952634352E-5</v>
      </c>
      <c r="Z84" s="273">
        <v>1.3894356575504249E-5</v>
      </c>
      <c r="AA84" s="273">
        <v>2.5351709035863481E-5</v>
      </c>
      <c r="AB84" s="273">
        <v>4.0684071164781552E-5</v>
      </c>
      <c r="AC84" s="273">
        <v>2.6371554194710754E-5</v>
      </c>
      <c r="AD84" s="273">
        <v>1.5554724241959957E-7</v>
      </c>
      <c r="AE84" s="273">
        <v>8.3634392770023095E-5</v>
      </c>
      <c r="AF84" s="273">
        <v>7.3008657919376995E-5</v>
      </c>
      <c r="AG84" s="273">
        <v>4.1877520996417956E-5</v>
      </c>
      <c r="AH84" s="273">
        <v>5.0145107478110653E-4</v>
      </c>
      <c r="AI84" s="273">
        <v>1.8435391602236575E-5</v>
      </c>
      <c r="AJ84" s="273">
        <v>3.0998870284332193E-5</v>
      </c>
      <c r="AK84" s="273">
        <v>0</v>
      </c>
      <c r="AL84" s="273">
        <v>0</v>
      </c>
      <c r="AM84" s="273">
        <v>6.9387440314102824E-5</v>
      </c>
      <c r="AN84" s="273">
        <v>1.6467663228726967E-5</v>
      </c>
      <c r="AO84" s="273">
        <v>1.4337637014043715E-6</v>
      </c>
      <c r="AP84" s="273">
        <v>0</v>
      </c>
      <c r="AQ84" s="273">
        <v>1.528133496748368E-5</v>
      </c>
      <c r="AR84" s="273">
        <v>2.7458923946042534E-6</v>
      </c>
      <c r="AS84" s="273">
        <v>1.957844205376952E-5</v>
      </c>
      <c r="AT84" s="273">
        <v>2.1585955912765326E-5</v>
      </c>
      <c r="AU84" s="273">
        <v>1.5573194505270605E-5</v>
      </c>
      <c r="AV84" s="273">
        <v>1.1856878034413053E-5</v>
      </c>
      <c r="AW84" s="273">
        <v>2.0777327539727716E-5</v>
      </c>
      <c r="AX84" s="273">
        <v>2.4671874687618706E-5</v>
      </c>
      <c r="AY84" s="273">
        <v>2.2769097566324549E-4</v>
      </c>
      <c r="AZ84" s="273">
        <v>8.2697514152104356E-6</v>
      </c>
      <c r="BA84" s="273">
        <v>2.9314904445885933E-5</v>
      </c>
      <c r="BB84" s="273">
        <v>8.3645152754518347E-5</v>
      </c>
      <c r="BC84" s="273">
        <v>1.3938445415929234E-5</v>
      </c>
      <c r="BD84" s="273">
        <v>8.7243734152993597E-5</v>
      </c>
      <c r="BE84" s="273">
        <v>1.5023594257975021E-5</v>
      </c>
      <c r="BF84" s="273">
        <v>7.8334248320872754E-6</v>
      </c>
      <c r="BG84" s="273">
        <v>1.2882645236488559E-5</v>
      </c>
      <c r="BH84" s="273">
        <v>6.780736529410277E-5</v>
      </c>
      <c r="BI84" s="273">
        <v>1.708528704777203E-5</v>
      </c>
      <c r="BJ84" s="273">
        <v>0</v>
      </c>
      <c r="BK84" s="273">
        <v>0</v>
      </c>
      <c r="BL84" s="273">
        <v>6.3405695960234655E-7</v>
      </c>
      <c r="BM84" s="273">
        <v>0</v>
      </c>
      <c r="BN84" s="273">
        <v>0</v>
      </c>
      <c r="BO84" s="273">
        <v>0</v>
      </c>
      <c r="BP84" s="273">
        <v>0</v>
      </c>
      <c r="BQ84" s="273">
        <v>3.611871159392672E-4</v>
      </c>
      <c r="BR84" s="273">
        <v>2.5565231062423328E-5</v>
      </c>
      <c r="BS84" s="273">
        <v>1.0019701998574319E-5</v>
      </c>
      <c r="BT84" s="273">
        <v>0</v>
      </c>
      <c r="BU84" s="273">
        <v>0</v>
      </c>
      <c r="BV84" s="273">
        <v>0</v>
      </c>
      <c r="BW84" s="273">
        <v>3.0469712083048193E-2</v>
      </c>
      <c r="BX84" s="273">
        <v>2.8246200598572312E-2</v>
      </c>
      <c r="BY84" s="273">
        <v>0.11904729333498491</v>
      </c>
      <c r="BZ84" s="273">
        <v>5.3261868776000233E-2</v>
      </c>
      <c r="CA84" s="273">
        <v>0.24007363437314969</v>
      </c>
      <c r="CB84" s="273">
        <v>2.4938265176980477E-2</v>
      </c>
      <c r="CC84" s="273">
        <v>4.4115075629448804E-4</v>
      </c>
      <c r="CD84" s="273">
        <v>9.1250680952930634E-3</v>
      </c>
      <c r="CE84" s="273">
        <v>0</v>
      </c>
      <c r="CF84" s="273">
        <v>0</v>
      </c>
      <c r="CG84" s="273">
        <v>0</v>
      </c>
      <c r="CH84" s="273">
        <v>2.0010815564574415E-5</v>
      </c>
      <c r="CI84" s="273">
        <v>7.5808342999062627E-5</v>
      </c>
      <c r="CJ84" s="273">
        <v>3.8864503007382464E-7</v>
      </c>
      <c r="CK84" s="273">
        <v>1.1453989364988772E-6</v>
      </c>
      <c r="CL84" s="273">
        <v>0</v>
      </c>
      <c r="CM84" s="273">
        <v>0</v>
      </c>
      <c r="CN84" s="273">
        <v>0</v>
      </c>
      <c r="CO84" s="273">
        <v>0</v>
      </c>
      <c r="CP84" s="273">
        <v>3.7082813814378565E-3</v>
      </c>
      <c r="CQ84" s="273">
        <v>0</v>
      </c>
      <c r="CR84" s="273">
        <v>4.5041629726274509E-8</v>
      </c>
      <c r="CS84" s="273">
        <v>0</v>
      </c>
      <c r="CT84" s="273">
        <v>5.2070250198450609E-2</v>
      </c>
      <c r="CU84" s="273">
        <v>2.5110723332521638E-3</v>
      </c>
      <c r="CV84" s="273">
        <v>0</v>
      </c>
      <c r="CW84" s="273">
        <v>1.258720109050701E-3</v>
      </c>
      <c r="CX84" s="273">
        <v>0</v>
      </c>
      <c r="CY84" s="273">
        <v>0</v>
      </c>
      <c r="CZ84" s="274">
        <v>1.4668940376411005E-2</v>
      </c>
    </row>
    <row r="85" spans="1:104" s="275" customFormat="1" ht="15" customHeight="1" x14ac:dyDescent="0.15">
      <c r="A85" s="276" t="s">
        <v>407</v>
      </c>
      <c r="B85" s="277" t="s">
        <v>661</v>
      </c>
      <c r="C85" s="272">
        <v>1.1041719237665467E-4</v>
      </c>
      <c r="D85" s="273">
        <v>2.5274154115372774E-4</v>
      </c>
      <c r="E85" s="273">
        <v>3.8012734499035444E-4</v>
      </c>
      <c r="F85" s="273">
        <v>1.5811926322464851E-4</v>
      </c>
      <c r="G85" s="273">
        <v>3.861480087239396E-4</v>
      </c>
      <c r="H85" s="273">
        <v>0</v>
      </c>
      <c r="I85" s="273">
        <v>9.632730144156044E-4</v>
      </c>
      <c r="J85" s="273">
        <v>7.6666058783924398E-5</v>
      </c>
      <c r="K85" s="273">
        <v>1.2580348420245563E-4</v>
      </c>
      <c r="L85" s="273">
        <v>2.4075307038458422E-5</v>
      </c>
      <c r="M85" s="273">
        <v>2.8324818994691339E-4</v>
      </c>
      <c r="N85" s="273">
        <v>1.1505090726745129E-4</v>
      </c>
      <c r="O85" s="273">
        <v>2.369229775148346E-4</v>
      </c>
      <c r="P85" s="273">
        <v>7.351451477525976E-5</v>
      </c>
      <c r="Q85" s="273">
        <v>3.6364643694486627E-4</v>
      </c>
      <c r="R85" s="273">
        <v>2.9119821413163555E-4</v>
      </c>
      <c r="S85" s="273">
        <v>1.4240426405017138E-4</v>
      </c>
      <c r="T85" s="273">
        <v>1.8476996139805941E-4</v>
      </c>
      <c r="U85" s="273">
        <v>1.8276421595923671E-4</v>
      </c>
      <c r="V85" s="273">
        <v>3.5094421176674304E-4</v>
      </c>
      <c r="W85" s="273">
        <v>3.6305322526099904E-4</v>
      </c>
      <c r="X85" s="273">
        <v>1.4237458067261423E-4</v>
      </c>
      <c r="Y85" s="273">
        <v>8.0354225431945636E-5</v>
      </c>
      <c r="Z85" s="273">
        <v>1.0652340041219924E-4</v>
      </c>
      <c r="AA85" s="273">
        <v>1.66072064988555E-4</v>
      </c>
      <c r="AB85" s="273">
        <v>1.4433482820342377E-3</v>
      </c>
      <c r="AC85" s="273">
        <v>2.0770516135657142E-4</v>
      </c>
      <c r="AD85" s="273">
        <v>3.6919137988291961E-4</v>
      </c>
      <c r="AE85" s="273">
        <v>2.6747973028974837E-4</v>
      </c>
      <c r="AF85" s="273">
        <v>1.645788390385956E-4</v>
      </c>
      <c r="AG85" s="273">
        <v>1.4371879669495321E-4</v>
      </c>
      <c r="AH85" s="273">
        <v>2.864596474469181E-4</v>
      </c>
      <c r="AI85" s="273">
        <v>2.5891736202949129E-4</v>
      </c>
      <c r="AJ85" s="273">
        <v>2.753151944401783E-4</v>
      </c>
      <c r="AK85" s="273">
        <v>0</v>
      </c>
      <c r="AL85" s="273">
        <v>0</v>
      </c>
      <c r="AM85" s="273">
        <v>1.0207735930694576E-4</v>
      </c>
      <c r="AN85" s="273">
        <v>9.0128408329679329E-5</v>
      </c>
      <c r="AO85" s="273">
        <v>8.136609005469808E-5</v>
      </c>
      <c r="AP85" s="273">
        <v>0</v>
      </c>
      <c r="AQ85" s="273">
        <v>1.1995226756996336E-4</v>
      </c>
      <c r="AR85" s="273">
        <v>2.7921867787777466E-4</v>
      </c>
      <c r="AS85" s="273">
        <v>2.1519694359100906E-4</v>
      </c>
      <c r="AT85" s="273">
        <v>3.1001544301381061E-4</v>
      </c>
      <c r="AU85" s="273">
        <v>2.4422195741849911E-4</v>
      </c>
      <c r="AV85" s="273">
        <v>2.9599680383917207E-4</v>
      </c>
      <c r="AW85" s="273">
        <v>7.1894061929961999E-5</v>
      </c>
      <c r="AX85" s="273">
        <v>1.0891486235230612E-4</v>
      </c>
      <c r="AY85" s="273">
        <v>2.061310586290003E-4</v>
      </c>
      <c r="AZ85" s="273">
        <v>1.3586020182131429E-4</v>
      </c>
      <c r="BA85" s="273">
        <v>3.4522977895314603E-4</v>
      </c>
      <c r="BB85" s="273">
        <v>1.5805559650004528E-4</v>
      </c>
      <c r="BC85" s="273">
        <v>2.4770854538555721E-4</v>
      </c>
      <c r="BD85" s="273">
        <v>9.8351154010434919E-5</v>
      </c>
      <c r="BE85" s="273">
        <v>3.7611475651556068E-5</v>
      </c>
      <c r="BF85" s="273">
        <v>1.0535956399157384E-4</v>
      </c>
      <c r="BG85" s="273">
        <v>5.4597877430832465E-5</v>
      </c>
      <c r="BH85" s="273">
        <v>1.034157023759221E-4</v>
      </c>
      <c r="BI85" s="273">
        <v>1.239395197923796E-3</v>
      </c>
      <c r="BJ85" s="273">
        <v>3.7073403596490283E-4</v>
      </c>
      <c r="BK85" s="273">
        <v>1.2980760343790439E-3</v>
      </c>
      <c r="BL85" s="273">
        <v>7.6257759969035246E-4</v>
      </c>
      <c r="BM85" s="273">
        <v>3.5906499677016584E-3</v>
      </c>
      <c r="BN85" s="273">
        <v>3.2117899571951752E-3</v>
      </c>
      <c r="BO85" s="273">
        <v>1.5264005212099342E-3</v>
      </c>
      <c r="BP85" s="273">
        <v>1.141491052204135E-3</v>
      </c>
      <c r="BQ85" s="273">
        <v>1.7098697606825536E-3</v>
      </c>
      <c r="BR85" s="273">
        <v>2.2772861901006612E-3</v>
      </c>
      <c r="BS85" s="273">
        <v>9.8145542593193243E-3</v>
      </c>
      <c r="BT85" s="273">
        <v>2.8866171960301938E-4</v>
      </c>
      <c r="BU85" s="273">
        <v>1.1703876335003975E-3</v>
      </c>
      <c r="BV85" s="273">
        <v>0</v>
      </c>
      <c r="BW85" s="273">
        <v>1.1352410079365752E-3</v>
      </c>
      <c r="BX85" s="273">
        <v>1.8269119136864287E-4</v>
      </c>
      <c r="BY85" s="273">
        <v>0</v>
      </c>
      <c r="BZ85" s="273">
        <v>3.7175778696784249E-3</v>
      </c>
      <c r="CA85" s="273">
        <v>8.6148384065159501E-4</v>
      </c>
      <c r="CB85" s="273">
        <v>2.3498909897739593E-3</v>
      </c>
      <c r="CC85" s="273">
        <v>1.5128561602131298E-3</v>
      </c>
      <c r="CD85" s="273">
        <v>1.2999952599542773E-3</v>
      </c>
      <c r="CE85" s="273">
        <v>2.6947392697486187E-2</v>
      </c>
      <c r="CF85" s="273">
        <v>1.164026492963739E-2</v>
      </c>
      <c r="CG85" s="273">
        <v>3.8712168144603432E-3</v>
      </c>
      <c r="CH85" s="273">
        <v>2.3376522247241091E-3</v>
      </c>
      <c r="CI85" s="273">
        <v>6.0618891567109758E-3</v>
      </c>
      <c r="CJ85" s="273">
        <v>1.5139394731785133E-3</v>
      </c>
      <c r="CK85" s="273">
        <v>8.4246686823957924E-3</v>
      </c>
      <c r="CL85" s="273">
        <v>7.5840431798106255E-4</v>
      </c>
      <c r="CM85" s="273">
        <v>7.1049089825521994E-3</v>
      </c>
      <c r="CN85" s="273">
        <v>1.7718429561561233E-3</v>
      </c>
      <c r="CO85" s="273">
        <v>8.4085568047596124E-3</v>
      </c>
      <c r="CP85" s="273">
        <v>7.1041375387912245E-4</v>
      </c>
      <c r="CQ85" s="273">
        <v>3.040422154886319E-4</v>
      </c>
      <c r="CR85" s="273">
        <v>1.2790171315838663E-3</v>
      </c>
      <c r="CS85" s="273">
        <v>1.5679954790596166E-3</v>
      </c>
      <c r="CT85" s="273">
        <v>1.837127424162316E-3</v>
      </c>
      <c r="CU85" s="273">
        <v>1.574702193626594E-3</v>
      </c>
      <c r="CV85" s="273">
        <v>1.838850711606824E-3</v>
      </c>
      <c r="CW85" s="273">
        <v>9.22765688355624E-4</v>
      </c>
      <c r="CX85" s="273">
        <v>3.3320643868053018E-3</v>
      </c>
      <c r="CY85" s="273">
        <v>0</v>
      </c>
      <c r="CZ85" s="274">
        <v>9.3665127135347695E-4</v>
      </c>
    </row>
    <row r="86" spans="1:104" s="275" customFormat="1" ht="15" customHeight="1" x14ac:dyDescent="0.15">
      <c r="A86" s="276" t="s">
        <v>408</v>
      </c>
      <c r="B86" s="277" t="s">
        <v>662</v>
      </c>
      <c r="C86" s="272">
        <v>1.4781615196007931E-4</v>
      </c>
      <c r="D86" s="273">
        <v>2.4191386908556638E-4</v>
      </c>
      <c r="E86" s="273">
        <v>1.6733431249440561E-3</v>
      </c>
      <c r="F86" s="273">
        <v>4.8844639925346711E-4</v>
      </c>
      <c r="G86" s="273">
        <v>2.7288945271815067E-3</v>
      </c>
      <c r="H86" s="273">
        <v>0</v>
      </c>
      <c r="I86" s="273">
        <v>1.9815665897756139E-3</v>
      </c>
      <c r="J86" s="273">
        <v>2.6386463572666911E-4</v>
      </c>
      <c r="K86" s="273">
        <v>1.0350432775392709E-3</v>
      </c>
      <c r="L86" s="273">
        <v>1.5330337788084319E-4</v>
      </c>
      <c r="M86" s="273">
        <v>7.0266530814942156E-4</v>
      </c>
      <c r="N86" s="273">
        <v>6.8648420843527317E-4</v>
      </c>
      <c r="O86" s="273">
        <v>4.8588790801905958E-4</v>
      </c>
      <c r="P86" s="273">
        <v>3.6250759746461752E-4</v>
      </c>
      <c r="Q86" s="273">
        <v>1.3394981981369417E-3</v>
      </c>
      <c r="R86" s="273">
        <v>1.1015886900670848E-3</v>
      </c>
      <c r="S86" s="273">
        <v>5.7379160406584263E-4</v>
      </c>
      <c r="T86" s="273">
        <v>7.0299976529221116E-4</v>
      </c>
      <c r="U86" s="273">
        <v>4.0384880218905113E-4</v>
      </c>
      <c r="V86" s="273">
        <v>9.8872418230329124E-4</v>
      </c>
      <c r="W86" s="273">
        <v>1.4421765739033676E-3</v>
      </c>
      <c r="X86" s="273">
        <v>3.5659221996508399E-4</v>
      </c>
      <c r="Y86" s="273">
        <v>1.9071625289241868E-4</v>
      </c>
      <c r="Z86" s="273">
        <v>2.1767825301623325E-4</v>
      </c>
      <c r="AA86" s="273">
        <v>4.8094763953543911E-4</v>
      </c>
      <c r="AB86" s="273">
        <v>1.3602239723371013E-2</v>
      </c>
      <c r="AC86" s="273">
        <v>6.8542703247668568E-4</v>
      </c>
      <c r="AD86" s="273">
        <v>1.2661545532955405E-3</v>
      </c>
      <c r="AE86" s="273">
        <v>6.0697401544219573E-4</v>
      </c>
      <c r="AF86" s="273">
        <v>6.890449890074535E-4</v>
      </c>
      <c r="AG86" s="273">
        <v>5.6880598083830297E-4</v>
      </c>
      <c r="AH86" s="273">
        <v>7.5246999566965954E-4</v>
      </c>
      <c r="AI86" s="273">
        <v>5.7311561026267147E-4</v>
      </c>
      <c r="AJ86" s="273">
        <v>9.168693213885609E-4</v>
      </c>
      <c r="AK86" s="273">
        <v>0</v>
      </c>
      <c r="AL86" s="273">
        <v>0</v>
      </c>
      <c r="AM86" s="273">
        <v>1.6934449838915355E-4</v>
      </c>
      <c r="AN86" s="273">
        <v>3.1899934458042961E-4</v>
      </c>
      <c r="AO86" s="273">
        <v>2.4481515201479643E-4</v>
      </c>
      <c r="AP86" s="273">
        <v>0</v>
      </c>
      <c r="AQ86" s="273">
        <v>4.5769461805048679E-4</v>
      </c>
      <c r="AR86" s="273">
        <v>8.0513649808400256E-4</v>
      </c>
      <c r="AS86" s="273">
        <v>7.2137056334478221E-4</v>
      </c>
      <c r="AT86" s="273">
        <v>1.2727294976248107E-3</v>
      </c>
      <c r="AU86" s="273">
        <v>9.3077393101806025E-4</v>
      </c>
      <c r="AV86" s="273">
        <v>9.2573401928443266E-4</v>
      </c>
      <c r="AW86" s="273">
        <v>3.299950592792559E-4</v>
      </c>
      <c r="AX86" s="273">
        <v>4.9576161058797661E-4</v>
      </c>
      <c r="AY86" s="273">
        <v>7.0041211952521414E-4</v>
      </c>
      <c r="AZ86" s="273">
        <v>6.0920502092050213E-4</v>
      </c>
      <c r="BA86" s="273">
        <v>1.3700039918167757E-3</v>
      </c>
      <c r="BB86" s="273">
        <v>5.7521581692544571E-4</v>
      </c>
      <c r="BC86" s="273">
        <v>1.1511693237186739E-3</v>
      </c>
      <c r="BD86" s="273">
        <v>4.1228722979938992E-4</v>
      </c>
      <c r="BE86" s="273">
        <v>2.0076950349702738E-4</v>
      </c>
      <c r="BF86" s="273">
        <v>4.952682850087179E-4</v>
      </c>
      <c r="BG86" s="273">
        <v>2.3802220722655051E-4</v>
      </c>
      <c r="BH86" s="273">
        <v>4.0659165036687319E-4</v>
      </c>
      <c r="BI86" s="273">
        <v>2.1570174897812187E-4</v>
      </c>
      <c r="BJ86" s="273">
        <v>4.7342985421193614E-4</v>
      </c>
      <c r="BK86" s="273">
        <v>1.4147299488700783E-2</v>
      </c>
      <c r="BL86" s="273">
        <v>4.2421469128185417E-3</v>
      </c>
      <c r="BM86" s="273">
        <v>5.5420613945635034E-4</v>
      </c>
      <c r="BN86" s="273">
        <v>6.6964653663152609E-4</v>
      </c>
      <c r="BO86" s="273">
        <v>1.6662298372492126E-3</v>
      </c>
      <c r="BP86" s="273">
        <v>3.2143038055557722E-3</v>
      </c>
      <c r="BQ86" s="273">
        <v>1.3231989504381866E-2</v>
      </c>
      <c r="BR86" s="273">
        <v>1.1186036407969471E-2</v>
      </c>
      <c r="BS86" s="273">
        <v>1.073112863988411E-2</v>
      </c>
      <c r="BT86" s="273">
        <v>3.0220410603828607E-3</v>
      </c>
      <c r="BU86" s="273">
        <v>5.4068668709288314E-3</v>
      </c>
      <c r="BV86" s="273">
        <v>0</v>
      </c>
      <c r="BW86" s="273">
        <v>3.0337062525564941E-3</v>
      </c>
      <c r="BX86" s="273">
        <v>2.3360541533295606E-3</v>
      </c>
      <c r="BY86" s="273">
        <v>0</v>
      </c>
      <c r="BZ86" s="273">
        <v>1.5550193428274642E-2</v>
      </c>
      <c r="CA86" s="273">
        <v>2.0233206064046408E-3</v>
      </c>
      <c r="CB86" s="273">
        <v>3.1663306916401655E-3</v>
      </c>
      <c r="CC86" s="273">
        <v>1.2864423131064028E-3</v>
      </c>
      <c r="CD86" s="273">
        <v>1.3802174475890361E-3</v>
      </c>
      <c r="CE86" s="273">
        <v>2.9075535322617323E-3</v>
      </c>
      <c r="CF86" s="273">
        <v>0.17586949864466303</v>
      </c>
      <c r="CG86" s="273">
        <v>3.8748061030454195E-2</v>
      </c>
      <c r="CH86" s="273">
        <v>1.0839083717816193E-2</v>
      </c>
      <c r="CI86" s="273">
        <v>6.4800223572013755E-3</v>
      </c>
      <c r="CJ86" s="273">
        <v>5.4205811544978839E-4</v>
      </c>
      <c r="CK86" s="273">
        <v>1.3605674957777061E-2</v>
      </c>
      <c r="CL86" s="273">
        <v>1.7605416514680902E-3</v>
      </c>
      <c r="CM86" s="273">
        <v>9.1210924929212098E-3</v>
      </c>
      <c r="CN86" s="273">
        <v>1.8744125092145859E-3</v>
      </c>
      <c r="CO86" s="273">
        <v>1.2755716931332662E-2</v>
      </c>
      <c r="CP86" s="273">
        <v>1.0109780653507292E-3</v>
      </c>
      <c r="CQ86" s="273">
        <v>6.0151676826259775E-3</v>
      </c>
      <c r="CR86" s="273">
        <v>2.2941653823546414E-3</v>
      </c>
      <c r="CS86" s="273">
        <v>3.5356958818128837E-3</v>
      </c>
      <c r="CT86" s="273">
        <v>5.7970984809494735E-3</v>
      </c>
      <c r="CU86" s="273">
        <v>6.1647597453243982E-3</v>
      </c>
      <c r="CV86" s="273">
        <v>6.2310504442504881E-3</v>
      </c>
      <c r="CW86" s="273">
        <v>2.1494406859600295E-3</v>
      </c>
      <c r="CX86" s="273">
        <v>3.3902504385873288E-3</v>
      </c>
      <c r="CY86" s="273">
        <v>0</v>
      </c>
      <c r="CZ86" s="274">
        <v>4.922578196322186E-2</v>
      </c>
    </row>
    <row r="87" spans="1:104" s="275" customFormat="1" ht="15" customHeight="1" x14ac:dyDescent="0.15">
      <c r="A87" s="276" t="s">
        <v>409</v>
      </c>
      <c r="B87" s="277" t="s">
        <v>594</v>
      </c>
      <c r="C87" s="272">
        <v>1.0022444314592623E-4</v>
      </c>
      <c r="D87" s="273">
        <v>3.5927272606647756E-5</v>
      </c>
      <c r="E87" s="273">
        <v>5.2559897664760954E-5</v>
      </c>
      <c r="F87" s="273">
        <v>1.8248339648694947E-5</v>
      </c>
      <c r="G87" s="273">
        <v>3.2545562070629005E-6</v>
      </c>
      <c r="H87" s="273">
        <v>0</v>
      </c>
      <c r="I87" s="273">
        <v>5.5368517061049551E-5</v>
      </c>
      <c r="J87" s="273">
        <v>1.0703672293149923E-5</v>
      </c>
      <c r="K87" s="273">
        <v>5.6057511095394729E-6</v>
      </c>
      <c r="L87" s="273">
        <v>2.0225867701685939E-6</v>
      </c>
      <c r="M87" s="273">
        <v>3.2620347838249106E-5</v>
      </c>
      <c r="N87" s="273">
        <v>1.7519742473580711E-5</v>
      </c>
      <c r="O87" s="273">
        <v>1.5860133205538516E-5</v>
      </c>
      <c r="P87" s="273">
        <v>9.695811988075598E-6</v>
      </c>
      <c r="Q87" s="273">
        <v>2.2413111418347022E-5</v>
      </c>
      <c r="R87" s="273">
        <v>2.4992636098292468E-5</v>
      </c>
      <c r="S87" s="273">
        <v>1.2175764606708192E-5</v>
      </c>
      <c r="T87" s="273">
        <v>2.1348421215586593E-5</v>
      </c>
      <c r="U87" s="273">
        <v>3.0895798530653301E-6</v>
      </c>
      <c r="V87" s="273">
        <v>2.445373980295573E-5</v>
      </c>
      <c r="W87" s="273">
        <v>2.8290806215250127E-5</v>
      </c>
      <c r="X87" s="273">
        <v>1.6467070231325906E-5</v>
      </c>
      <c r="Y87" s="273">
        <v>2.3339401577743546E-6</v>
      </c>
      <c r="Z87" s="273">
        <v>2.3157260959173748E-6</v>
      </c>
      <c r="AA87" s="273">
        <v>3.3067446568517588E-6</v>
      </c>
      <c r="AB87" s="273">
        <v>4.7095926174014906E-6</v>
      </c>
      <c r="AC87" s="273">
        <v>2.1003892721451042E-6</v>
      </c>
      <c r="AD87" s="273">
        <v>1.7421291150995153E-5</v>
      </c>
      <c r="AE87" s="273">
        <v>3.6565923484586243E-7</v>
      </c>
      <c r="AF87" s="273">
        <v>2.2686306133139742E-5</v>
      </c>
      <c r="AG87" s="273">
        <v>8.3755041992835902E-6</v>
      </c>
      <c r="AH87" s="273">
        <v>7.9800311455921477E-6</v>
      </c>
      <c r="AI87" s="273">
        <v>1.9940063481980163E-5</v>
      </c>
      <c r="AJ87" s="273">
        <v>2.1670942751964753E-6</v>
      </c>
      <c r="AK87" s="273">
        <v>0</v>
      </c>
      <c r="AL87" s="273">
        <v>0</v>
      </c>
      <c r="AM87" s="273">
        <v>1.8407010694473212E-6</v>
      </c>
      <c r="AN87" s="273">
        <v>2.7281757444797172E-6</v>
      </c>
      <c r="AO87" s="273">
        <v>1.971425089431011E-5</v>
      </c>
      <c r="AP87" s="273">
        <v>0</v>
      </c>
      <c r="AQ87" s="273">
        <v>1.5902527445836676E-5</v>
      </c>
      <c r="AR87" s="273">
        <v>2.5212284714093598E-5</v>
      </c>
      <c r="AS87" s="273">
        <v>9.3517982075016205E-7</v>
      </c>
      <c r="AT87" s="273">
        <v>1.3323576415997103E-5</v>
      </c>
      <c r="AU87" s="273">
        <v>1.8552509221415575E-5</v>
      </c>
      <c r="AV87" s="273">
        <v>8.4202729467495094E-6</v>
      </c>
      <c r="AW87" s="273">
        <v>3.3626958676412848E-6</v>
      </c>
      <c r="AX87" s="273">
        <v>1.0246106479537776E-6</v>
      </c>
      <c r="AY87" s="273">
        <v>2.9117295359741191E-5</v>
      </c>
      <c r="AZ87" s="273">
        <v>3.8985970957420626E-5</v>
      </c>
      <c r="BA87" s="273">
        <v>9.3558205678359368E-7</v>
      </c>
      <c r="BB87" s="273">
        <v>2.7881717584839449E-5</v>
      </c>
      <c r="BC87" s="273">
        <v>9.2062571574347403E-6</v>
      </c>
      <c r="BD87" s="273">
        <v>1.1006443313282758E-5</v>
      </c>
      <c r="BE87" s="273">
        <v>9.8719386993071792E-6</v>
      </c>
      <c r="BF87" s="273">
        <v>2.7416986912305462E-5</v>
      </c>
      <c r="BG87" s="273">
        <v>8.5884301576590397E-6</v>
      </c>
      <c r="BH87" s="273">
        <v>1.9256281577934211E-5</v>
      </c>
      <c r="BI87" s="273">
        <v>4.2713217619430074E-5</v>
      </c>
      <c r="BJ87" s="273">
        <v>8.629860081730634E-5</v>
      </c>
      <c r="BK87" s="273">
        <v>8.2807590510544917E-5</v>
      </c>
      <c r="BL87" s="273">
        <v>6.7913499799188634E-5</v>
      </c>
      <c r="BM87" s="273">
        <v>8.252244006330332E-6</v>
      </c>
      <c r="BN87" s="273">
        <v>3.9986205575121594E-6</v>
      </c>
      <c r="BO87" s="273">
        <v>1.0141466877574056E-5</v>
      </c>
      <c r="BP87" s="273">
        <v>2.1051598316722958E-4</v>
      </c>
      <c r="BQ87" s="273">
        <v>1.3475276969864174E-4</v>
      </c>
      <c r="BR87" s="273">
        <v>5.3754610477521646E-4</v>
      </c>
      <c r="BS87" s="273">
        <v>2.9292239386161047E-4</v>
      </c>
      <c r="BT87" s="273">
        <v>1.1675815103766857E-4</v>
      </c>
      <c r="BU87" s="273">
        <v>1.050650588324556E-4</v>
      </c>
      <c r="BV87" s="273">
        <v>0</v>
      </c>
      <c r="BW87" s="273">
        <v>1.9647356587888053E-4</v>
      </c>
      <c r="BX87" s="273">
        <v>2.3008308413323665E-5</v>
      </c>
      <c r="BY87" s="273">
        <v>0</v>
      </c>
      <c r="BZ87" s="273">
        <v>1.3982766841629958E-4</v>
      </c>
      <c r="CA87" s="273">
        <v>2.9854775264360564E-5</v>
      </c>
      <c r="CB87" s="273">
        <v>2.9326589367841057E-5</v>
      </c>
      <c r="CC87" s="273">
        <v>1.3853994141145877E-5</v>
      </c>
      <c r="CD87" s="273">
        <v>2.1917077887024391E-4</v>
      </c>
      <c r="CE87" s="273">
        <v>7.597729613986241E-5</v>
      </c>
      <c r="CF87" s="273">
        <v>7.3488906204059449E-5</v>
      </c>
      <c r="CG87" s="273">
        <v>4.1314870891130319E-2</v>
      </c>
      <c r="CH87" s="273">
        <v>2.4669493590799854E-2</v>
      </c>
      <c r="CI87" s="273">
        <v>7.2784082383558606E-6</v>
      </c>
      <c r="CJ87" s="273">
        <v>1.0171603198305967E-4</v>
      </c>
      <c r="CK87" s="273">
        <v>3.4397761811731905E-5</v>
      </c>
      <c r="CL87" s="273">
        <v>9.5973143950029804E-5</v>
      </c>
      <c r="CM87" s="273">
        <v>1.7730958090740609E-4</v>
      </c>
      <c r="CN87" s="273">
        <v>1.8471100328799821E-4</v>
      </c>
      <c r="CO87" s="273">
        <v>3.6196392376452747E-4</v>
      </c>
      <c r="CP87" s="273">
        <v>1.4269336812885802E-4</v>
      </c>
      <c r="CQ87" s="273">
        <v>0.31210942142729015</v>
      </c>
      <c r="CR87" s="273">
        <v>1.2834612390501921E-4</v>
      </c>
      <c r="CS87" s="273">
        <v>7.1597625500574024E-5</v>
      </c>
      <c r="CT87" s="273">
        <v>1.6021905787091831E-3</v>
      </c>
      <c r="CU87" s="273">
        <v>6.0849454184315416E-3</v>
      </c>
      <c r="CV87" s="273">
        <v>6.4786687646123274E-3</v>
      </c>
      <c r="CW87" s="273">
        <v>1.6585125457427275E-3</v>
      </c>
      <c r="CX87" s="273">
        <v>8.2061054870670235E-5</v>
      </c>
      <c r="CY87" s="273">
        <v>0</v>
      </c>
      <c r="CZ87" s="274">
        <v>6.2072355850580096E-4</v>
      </c>
    </row>
    <row r="88" spans="1:104" s="275" customFormat="1" ht="15" customHeight="1" x14ac:dyDescent="0.15">
      <c r="A88" s="276" t="s">
        <v>410</v>
      </c>
      <c r="B88" s="277" t="s">
        <v>663</v>
      </c>
      <c r="C88" s="272">
        <v>2.0238099556541328E-3</v>
      </c>
      <c r="D88" s="273">
        <v>2.9324198371726783E-3</v>
      </c>
      <c r="E88" s="273">
        <v>8.6063104773729405E-3</v>
      </c>
      <c r="F88" s="273">
        <v>1.1136686848290385E-3</v>
      </c>
      <c r="G88" s="273">
        <v>2.6384534613336729E-3</v>
      </c>
      <c r="H88" s="273">
        <v>0</v>
      </c>
      <c r="I88" s="273">
        <v>3.1828415879760286E-3</v>
      </c>
      <c r="J88" s="273">
        <v>1.7481289900352834E-3</v>
      </c>
      <c r="K88" s="273">
        <v>2.0217369517587635E-3</v>
      </c>
      <c r="L88" s="273">
        <v>7.5551227751491162E-4</v>
      </c>
      <c r="M88" s="273">
        <v>5.644736527619299E-3</v>
      </c>
      <c r="N88" s="273">
        <v>3.7553774918212463E-3</v>
      </c>
      <c r="O88" s="273">
        <v>6.3633399874097954E-3</v>
      </c>
      <c r="P88" s="273">
        <v>3.3148099910277561E-3</v>
      </c>
      <c r="Q88" s="273">
        <v>3.0398726733805266E-3</v>
      </c>
      <c r="R88" s="273">
        <v>5.0139563470457046E-3</v>
      </c>
      <c r="S88" s="273">
        <v>3.2532077573674857E-3</v>
      </c>
      <c r="T88" s="273">
        <v>7.718016069992859E-3</v>
      </c>
      <c r="U88" s="273">
        <v>6.012777448462096E-3</v>
      </c>
      <c r="V88" s="273">
        <v>4.3345245168568882E-3</v>
      </c>
      <c r="W88" s="273">
        <v>5.6956883793149839E-3</v>
      </c>
      <c r="X88" s="273">
        <v>1.095074743011696E-2</v>
      </c>
      <c r="Y88" s="273">
        <v>5.2320269936850248E-3</v>
      </c>
      <c r="Z88" s="273">
        <v>5.2242780723895975E-3</v>
      </c>
      <c r="AA88" s="273">
        <v>3.4224807198415703E-3</v>
      </c>
      <c r="AB88" s="273">
        <v>1.8773627756636626E-2</v>
      </c>
      <c r="AC88" s="273">
        <v>6.3546110545821162E-3</v>
      </c>
      <c r="AD88" s="273">
        <v>2.4157264483975912E-3</v>
      </c>
      <c r="AE88" s="273">
        <v>4.6704638346765212E-3</v>
      </c>
      <c r="AF88" s="273">
        <v>9.3269591687737425E-3</v>
      </c>
      <c r="AG88" s="273">
        <v>4.9517437435590552E-3</v>
      </c>
      <c r="AH88" s="273">
        <v>5.6584288492208317E-3</v>
      </c>
      <c r="AI88" s="273">
        <v>3.4157442543345613E-3</v>
      </c>
      <c r="AJ88" s="273">
        <v>8.5685965426366383E-3</v>
      </c>
      <c r="AK88" s="273">
        <v>0</v>
      </c>
      <c r="AL88" s="273">
        <v>0</v>
      </c>
      <c r="AM88" s="273">
        <v>1.423817227237809E-3</v>
      </c>
      <c r="AN88" s="273">
        <v>5.2731364094446157E-3</v>
      </c>
      <c r="AO88" s="273">
        <v>4.5640283024954657E-3</v>
      </c>
      <c r="AP88" s="273">
        <v>0</v>
      </c>
      <c r="AQ88" s="273">
        <v>3.6556556158595407E-3</v>
      </c>
      <c r="AR88" s="273">
        <v>5.1707196189699862E-3</v>
      </c>
      <c r="AS88" s="273">
        <v>5.9167017233403233E-3</v>
      </c>
      <c r="AT88" s="273">
        <v>6.1688746179016591E-3</v>
      </c>
      <c r="AU88" s="273">
        <v>1.0676608919980955E-2</v>
      </c>
      <c r="AV88" s="273">
        <v>6.2829053460938854E-3</v>
      </c>
      <c r="AW88" s="273">
        <v>7.6435579952321107E-3</v>
      </c>
      <c r="AX88" s="273">
        <v>9.7726551410464019E-3</v>
      </c>
      <c r="AY88" s="273">
        <v>1.4802508593309524E-2</v>
      </c>
      <c r="AZ88" s="273">
        <v>1.4960374107802117E-3</v>
      </c>
      <c r="BA88" s="273">
        <v>2.1170038920213564E-2</v>
      </c>
      <c r="BB88" s="273">
        <v>9.215884409857697E-3</v>
      </c>
      <c r="BC88" s="273">
        <v>1.5741366122522377E-2</v>
      </c>
      <c r="BD88" s="273">
        <v>2.9925307650285914E-2</v>
      </c>
      <c r="BE88" s="273">
        <v>2.2932406709749828E-3</v>
      </c>
      <c r="BF88" s="273">
        <v>4.1955170615256771E-3</v>
      </c>
      <c r="BG88" s="273">
        <v>4.0537390344150669E-3</v>
      </c>
      <c r="BH88" s="273">
        <v>5.3704190937122623E-3</v>
      </c>
      <c r="BI88" s="273">
        <v>1.2601822971652519E-3</v>
      </c>
      <c r="BJ88" s="273">
        <v>3.8038246799619499E-3</v>
      </c>
      <c r="BK88" s="273">
        <v>3.9099986762544982E-3</v>
      </c>
      <c r="BL88" s="273">
        <v>5.3001491777217614E-3</v>
      </c>
      <c r="BM88" s="273">
        <v>2.2357052301994113E-2</v>
      </c>
      <c r="BN88" s="273">
        <v>6.9756343648305491E-3</v>
      </c>
      <c r="BO88" s="273">
        <v>3.9218610952696423E-2</v>
      </c>
      <c r="BP88" s="273">
        <v>6.1133299505190539E-3</v>
      </c>
      <c r="BQ88" s="273">
        <v>1.9266105240230102E-2</v>
      </c>
      <c r="BR88" s="273">
        <v>2.8878916269471425E-2</v>
      </c>
      <c r="BS88" s="273">
        <v>4.8216867144899138E-2</v>
      </c>
      <c r="BT88" s="273">
        <v>4.6918356415371742E-3</v>
      </c>
      <c r="BU88" s="273">
        <v>4.7281928038402019E-3</v>
      </c>
      <c r="BV88" s="273">
        <v>0</v>
      </c>
      <c r="BW88" s="273">
        <v>3.6337824064499868E-3</v>
      </c>
      <c r="BX88" s="273">
        <v>7.2246204474877493E-3</v>
      </c>
      <c r="BY88" s="273">
        <v>0</v>
      </c>
      <c r="BZ88" s="273">
        <v>5.8578821338096084E-3</v>
      </c>
      <c r="CA88" s="273">
        <v>8.1099455559986711E-3</v>
      </c>
      <c r="CB88" s="273">
        <v>9.7282726827054352E-3</v>
      </c>
      <c r="CC88" s="273">
        <v>1.3477957157314775E-2</v>
      </c>
      <c r="CD88" s="273">
        <v>2.1228409400355214E-2</v>
      </c>
      <c r="CE88" s="273">
        <v>1.1031077168864421E-2</v>
      </c>
      <c r="CF88" s="273">
        <v>4.8688601902605627E-2</v>
      </c>
      <c r="CG88" s="273">
        <v>0.23891877427709651</v>
      </c>
      <c r="CH88" s="273">
        <v>6.9985486962958421E-2</v>
      </c>
      <c r="CI88" s="273">
        <v>2.3639869456513342E-2</v>
      </c>
      <c r="CJ88" s="273">
        <v>6.6920606118584724E-3</v>
      </c>
      <c r="CK88" s="273">
        <v>4.6842798658097137E-2</v>
      </c>
      <c r="CL88" s="273">
        <v>9.0433456404504647E-3</v>
      </c>
      <c r="CM88" s="273">
        <v>2.079252335436161E-2</v>
      </c>
      <c r="CN88" s="273">
        <v>3.1323546045626338E-3</v>
      </c>
      <c r="CO88" s="273">
        <v>5.5786074048150253E-2</v>
      </c>
      <c r="CP88" s="273">
        <v>1.2857932141258901E-2</v>
      </c>
      <c r="CQ88" s="273">
        <v>0.22220157264273538</v>
      </c>
      <c r="CR88" s="273">
        <v>3.5953580096404103E-3</v>
      </c>
      <c r="CS88" s="273">
        <v>2.4484949984208668E-2</v>
      </c>
      <c r="CT88" s="273">
        <v>2.0374959732009021E-2</v>
      </c>
      <c r="CU88" s="273">
        <v>4.1526691421957503E-3</v>
      </c>
      <c r="CV88" s="273">
        <v>5.8682862557095676E-3</v>
      </c>
      <c r="CW88" s="273">
        <v>2.294511575903364E-2</v>
      </c>
      <c r="CX88" s="273">
        <v>1.2501678247742343E-2</v>
      </c>
      <c r="CY88" s="273">
        <v>0</v>
      </c>
      <c r="CZ88" s="274">
        <v>1.9174197733316786E-2</v>
      </c>
    </row>
    <row r="89" spans="1:104" s="275" customFormat="1" ht="15" customHeight="1" x14ac:dyDescent="0.15">
      <c r="A89" s="276" t="s">
        <v>411</v>
      </c>
      <c r="B89" s="277" t="s">
        <v>595</v>
      </c>
      <c r="C89" s="272">
        <v>0</v>
      </c>
      <c r="D89" s="273">
        <v>0</v>
      </c>
      <c r="E89" s="273">
        <v>0</v>
      </c>
      <c r="F89" s="273">
        <v>0</v>
      </c>
      <c r="G89" s="273">
        <v>0</v>
      </c>
      <c r="H89" s="273">
        <v>0</v>
      </c>
      <c r="I89" s="273">
        <v>0</v>
      </c>
      <c r="J89" s="273">
        <v>0</v>
      </c>
      <c r="K89" s="273">
        <v>0</v>
      </c>
      <c r="L89" s="273">
        <v>0</v>
      </c>
      <c r="M89" s="273">
        <v>0</v>
      </c>
      <c r="N89" s="273">
        <v>0</v>
      </c>
      <c r="O89" s="273">
        <v>0</v>
      </c>
      <c r="P89" s="273">
        <v>0</v>
      </c>
      <c r="Q89" s="273">
        <v>0</v>
      </c>
      <c r="R89" s="273">
        <v>0</v>
      </c>
      <c r="S89" s="273">
        <v>0</v>
      </c>
      <c r="T89" s="273">
        <v>0</v>
      </c>
      <c r="U89" s="273">
        <v>0</v>
      </c>
      <c r="V89" s="273">
        <v>0</v>
      </c>
      <c r="W89" s="273">
        <v>0</v>
      </c>
      <c r="X89" s="273">
        <v>0</v>
      </c>
      <c r="Y89" s="273">
        <v>0</v>
      </c>
      <c r="Z89" s="273">
        <v>0</v>
      </c>
      <c r="AA89" s="273">
        <v>0</v>
      </c>
      <c r="AB89" s="273">
        <v>0</v>
      </c>
      <c r="AC89" s="273">
        <v>0</v>
      </c>
      <c r="AD89" s="273">
        <v>0</v>
      </c>
      <c r="AE89" s="273">
        <v>0</v>
      </c>
      <c r="AF89" s="273">
        <v>0</v>
      </c>
      <c r="AG89" s="273">
        <v>0</v>
      </c>
      <c r="AH89" s="273">
        <v>0</v>
      </c>
      <c r="AI89" s="273">
        <v>0</v>
      </c>
      <c r="AJ89" s="273">
        <v>0</v>
      </c>
      <c r="AK89" s="273">
        <v>0</v>
      </c>
      <c r="AL89" s="273">
        <v>0</v>
      </c>
      <c r="AM89" s="273">
        <v>0</v>
      </c>
      <c r="AN89" s="273">
        <v>0</v>
      </c>
      <c r="AO89" s="273">
        <v>0</v>
      </c>
      <c r="AP89" s="273">
        <v>0</v>
      </c>
      <c r="AQ89" s="273">
        <v>0</v>
      </c>
      <c r="AR89" s="273">
        <v>0</v>
      </c>
      <c r="AS89" s="273">
        <v>0</v>
      </c>
      <c r="AT89" s="273">
        <v>0</v>
      </c>
      <c r="AU89" s="273">
        <v>0</v>
      </c>
      <c r="AV89" s="273">
        <v>0</v>
      </c>
      <c r="AW89" s="273">
        <v>0</v>
      </c>
      <c r="AX89" s="273">
        <v>0</v>
      </c>
      <c r="AY89" s="273">
        <v>0</v>
      </c>
      <c r="AZ89" s="273">
        <v>0</v>
      </c>
      <c r="BA89" s="273">
        <v>0</v>
      </c>
      <c r="BB89" s="273">
        <v>0</v>
      </c>
      <c r="BC89" s="273">
        <v>0</v>
      </c>
      <c r="BD89" s="273">
        <v>0</v>
      </c>
      <c r="BE89" s="273">
        <v>0</v>
      </c>
      <c r="BF89" s="273">
        <v>0</v>
      </c>
      <c r="BG89" s="273">
        <v>0</v>
      </c>
      <c r="BH89" s="273">
        <v>0</v>
      </c>
      <c r="BI89" s="273">
        <v>0</v>
      </c>
      <c r="BJ89" s="273">
        <v>0</v>
      </c>
      <c r="BK89" s="273">
        <v>0</v>
      </c>
      <c r="BL89" s="273">
        <v>0</v>
      </c>
      <c r="BM89" s="273">
        <v>0</v>
      </c>
      <c r="BN89" s="273">
        <v>0</v>
      </c>
      <c r="BO89" s="273">
        <v>0</v>
      </c>
      <c r="BP89" s="273">
        <v>0</v>
      </c>
      <c r="BQ89" s="273">
        <v>0</v>
      </c>
      <c r="BR89" s="273">
        <v>0</v>
      </c>
      <c r="BS89" s="273">
        <v>0</v>
      </c>
      <c r="BT89" s="273">
        <v>0</v>
      </c>
      <c r="BU89" s="273">
        <v>0</v>
      </c>
      <c r="BV89" s="273">
        <v>0</v>
      </c>
      <c r="BW89" s="273">
        <v>0</v>
      </c>
      <c r="BX89" s="273">
        <v>0</v>
      </c>
      <c r="BY89" s="273">
        <v>0</v>
      </c>
      <c r="BZ89" s="273">
        <v>0</v>
      </c>
      <c r="CA89" s="273">
        <v>0</v>
      </c>
      <c r="CB89" s="273">
        <v>0</v>
      </c>
      <c r="CC89" s="273">
        <v>0</v>
      </c>
      <c r="CD89" s="273">
        <v>0</v>
      </c>
      <c r="CE89" s="273">
        <v>0</v>
      </c>
      <c r="CF89" s="273">
        <v>0</v>
      </c>
      <c r="CG89" s="273">
        <v>0</v>
      </c>
      <c r="CH89" s="273">
        <v>0</v>
      </c>
      <c r="CI89" s="273">
        <v>0</v>
      </c>
      <c r="CJ89" s="273">
        <v>0</v>
      </c>
      <c r="CK89" s="273">
        <v>0</v>
      </c>
      <c r="CL89" s="273">
        <v>0</v>
      </c>
      <c r="CM89" s="273">
        <v>0</v>
      </c>
      <c r="CN89" s="273">
        <v>0</v>
      </c>
      <c r="CO89" s="273">
        <v>0</v>
      </c>
      <c r="CP89" s="273">
        <v>0</v>
      </c>
      <c r="CQ89" s="273">
        <v>0</v>
      </c>
      <c r="CR89" s="273">
        <v>0</v>
      </c>
      <c r="CS89" s="273">
        <v>0</v>
      </c>
      <c r="CT89" s="273">
        <v>0</v>
      </c>
      <c r="CU89" s="273">
        <v>0</v>
      </c>
      <c r="CV89" s="273">
        <v>0</v>
      </c>
      <c r="CW89" s="273">
        <v>0</v>
      </c>
      <c r="CX89" s="273">
        <v>0</v>
      </c>
      <c r="CY89" s="273">
        <v>0</v>
      </c>
      <c r="CZ89" s="274">
        <v>0.25850690305489704</v>
      </c>
    </row>
    <row r="90" spans="1:104" s="275" customFormat="1" ht="15" customHeight="1" x14ac:dyDescent="0.15">
      <c r="A90" s="276" t="s">
        <v>412</v>
      </c>
      <c r="B90" s="277" t="s">
        <v>596</v>
      </c>
      <c r="C90" s="272">
        <v>0</v>
      </c>
      <c r="D90" s="273">
        <v>0</v>
      </c>
      <c r="E90" s="273">
        <v>1.7072647610255685E-4</v>
      </c>
      <c r="F90" s="273">
        <v>1.6681012783345707E-4</v>
      </c>
      <c r="G90" s="273">
        <v>4.3224574625054149E-7</v>
      </c>
      <c r="H90" s="273">
        <v>0</v>
      </c>
      <c r="I90" s="273">
        <v>3.3177615722049177E-4</v>
      </c>
      <c r="J90" s="273">
        <v>5.7949722034483211E-5</v>
      </c>
      <c r="K90" s="273">
        <v>4.7078531847266099E-4</v>
      </c>
      <c r="L90" s="273">
        <v>1.08675979468091E-4</v>
      </c>
      <c r="M90" s="273">
        <v>1.8147004903232202E-4</v>
      </c>
      <c r="N90" s="273">
        <v>5.3967704355035507E-4</v>
      </c>
      <c r="O90" s="273">
        <v>2.682516356986144E-5</v>
      </c>
      <c r="P90" s="273">
        <v>2.1504442707881102E-4</v>
      </c>
      <c r="Q90" s="273">
        <v>0</v>
      </c>
      <c r="R90" s="273">
        <v>1.683177533150309E-5</v>
      </c>
      <c r="S90" s="273">
        <v>8.7543747522231898E-5</v>
      </c>
      <c r="T90" s="273">
        <v>1.6379607388800944E-4</v>
      </c>
      <c r="U90" s="273">
        <v>2.3174243921131888E-4</v>
      </c>
      <c r="V90" s="273">
        <v>9.1205840346159214E-5</v>
      </c>
      <c r="W90" s="273">
        <v>1.7599936000232727E-5</v>
      </c>
      <c r="X90" s="273">
        <v>7.8109288884873319E-5</v>
      </c>
      <c r="Y90" s="273">
        <v>7.3685824981161764E-5</v>
      </c>
      <c r="Z90" s="273">
        <v>3.2188592733251508E-4</v>
      </c>
      <c r="AA90" s="273">
        <v>3.7329473015126522E-4</v>
      </c>
      <c r="AB90" s="273">
        <v>2.9857682352730895E-4</v>
      </c>
      <c r="AC90" s="273">
        <v>3.7153552458388955E-4</v>
      </c>
      <c r="AD90" s="273">
        <v>2.3332086362939935E-7</v>
      </c>
      <c r="AE90" s="273">
        <v>1.4404942412733391E-4</v>
      </c>
      <c r="AF90" s="273">
        <v>8.5795485012601209E-5</v>
      </c>
      <c r="AG90" s="273">
        <v>0</v>
      </c>
      <c r="AH90" s="273">
        <v>4.0486922723960162E-4</v>
      </c>
      <c r="AI90" s="273">
        <v>4.1717343973428757E-4</v>
      </c>
      <c r="AJ90" s="273">
        <v>1.6959868240668067E-4</v>
      </c>
      <c r="AK90" s="273">
        <v>0</v>
      </c>
      <c r="AL90" s="273">
        <v>0</v>
      </c>
      <c r="AM90" s="273">
        <v>1.7544910193592822E-5</v>
      </c>
      <c r="AN90" s="273">
        <v>5.4517497467398296E-4</v>
      </c>
      <c r="AO90" s="273">
        <v>0</v>
      </c>
      <c r="AP90" s="273">
        <v>0</v>
      </c>
      <c r="AQ90" s="273">
        <v>3.2674724361367545E-5</v>
      </c>
      <c r="AR90" s="273">
        <v>1.1230246027419892E-3</v>
      </c>
      <c r="AS90" s="273">
        <v>2.0567922638305177E-4</v>
      </c>
      <c r="AT90" s="273">
        <v>4.769370458566957E-4</v>
      </c>
      <c r="AU90" s="273">
        <v>2.9612533027558878E-4</v>
      </c>
      <c r="AV90" s="273">
        <v>2.901274130193481E-4</v>
      </c>
      <c r="AW90" s="273">
        <v>8.7942950643514787E-4</v>
      </c>
      <c r="AX90" s="273">
        <v>1.5870844079249886E-3</v>
      </c>
      <c r="AY90" s="273">
        <v>1.0841843464165337E-3</v>
      </c>
      <c r="AZ90" s="273">
        <v>1.9053901058331281E-3</v>
      </c>
      <c r="BA90" s="273">
        <v>8.336036125941819E-4</v>
      </c>
      <c r="BB90" s="273">
        <v>8.7108168632890127E-4</v>
      </c>
      <c r="BC90" s="273">
        <v>2.8983577585947294E-3</v>
      </c>
      <c r="BD90" s="273">
        <v>3.5230716256920679E-4</v>
      </c>
      <c r="BE90" s="273">
        <v>1.2547211182089264E-4</v>
      </c>
      <c r="BF90" s="273">
        <v>3.9754631022842919E-4</v>
      </c>
      <c r="BG90" s="273">
        <v>1.0796883626771364E-4</v>
      </c>
      <c r="BH90" s="273">
        <v>4.0743345502601786E-4</v>
      </c>
      <c r="BI90" s="273">
        <v>2.6766949708176177E-5</v>
      </c>
      <c r="BJ90" s="273">
        <v>2.0366606246843488E-4</v>
      </c>
      <c r="BK90" s="273">
        <v>2.5967480965469977E-5</v>
      </c>
      <c r="BL90" s="273">
        <v>1.4468615166287685E-4</v>
      </c>
      <c r="BM90" s="273">
        <v>1.4659591825712606E-3</v>
      </c>
      <c r="BN90" s="273">
        <v>2.9663236176646326E-4</v>
      </c>
      <c r="BO90" s="273">
        <v>1.0295125466628208E-4</v>
      </c>
      <c r="BP90" s="273">
        <v>1.4720835496829775E-4</v>
      </c>
      <c r="BQ90" s="273">
        <v>1.8681279967356314E-4</v>
      </c>
      <c r="BR90" s="273">
        <v>2.6599343816591014E-4</v>
      </c>
      <c r="BS90" s="273">
        <v>2.3208139718378304E-4</v>
      </c>
      <c r="BT90" s="273">
        <v>3.7244810790947692E-6</v>
      </c>
      <c r="BU90" s="273">
        <v>8.58601610456313E-7</v>
      </c>
      <c r="BV90" s="273">
        <v>0</v>
      </c>
      <c r="BW90" s="273">
        <v>7.3427510169980625E-3</v>
      </c>
      <c r="BX90" s="273">
        <v>2.5833717080775697E-4</v>
      </c>
      <c r="BY90" s="273">
        <v>3.8695365431829203E-4</v>
      </c>
      <c r="BZ90" s="273">
        <v>1.1072425699318871E-4</v>
      </c>
      <c r="CA90" s="273">
        <v>6.5680505581593241E-5</v>
      </c>
      <c r="CB90" s="273">
        <v>6.5036024656918109E-4</v>
      </c>
      <c r="CC90" s="273">
        <v>3.3447500140766477E-4</v>
      </c>
      <c r="CD90" s="273">
        <v>2.7217542409545709E-4</v>
      </c>
      <c r="CE90" s="273">
        <v>2.2733317056190509E-4</v>
      </c>
      <c r="CF90" s="273">
        <v>5.836445183948066E-3</v>
      </c>
      <c r="CG90" s="273">
        <v>7.1296878818202488E-4</v>
      </c>
      <c r="CH90" s="273">
        <v>3.6478315349784672E-3</v>
      </c>
      <c r="CI90" s="273">
        <v>7.2008307502000756E-5</v>
      </c>
      <c r="CJ90" s="273">
        <v>1.2966941657603308E-6</v>
      </c>
      <c r="CK90" s="273">
        <v>2.5055601735912936E-7</v>
      </c>
      <c r="CL90" s="273">
        <v>1.0090480659461245E-4</v>
      </c>
      <c r="CM90" s="273">
        <v>1.1554257172877313E-4</v>
      </c>
      <c r="CN90" s="273">
        <v>2.2709809779747024E-5</v>
      </c>
      <c r="CO90" s="273">
        <v>0</v>
      </c>
      <c r="CP90" s="273">
        <v>4.0697207286624268E-4</v>
      </c>
      <c r="CQ90" s="273">
        <v>1.0751669545912457E-3</v>
      </c>
      <c r="CR90" s="273">
        <v>1.8316929422018299E-6</v>
      </c>
      <c r="CS90" s="273">
        <v>5.7287658941128556E-4</v>
      </c>
      <c r="CT90" s="273">
        <v>2.5549144211927988E-4</v>
      </c>
      <c r="CU90" s="273">
        <v>4.3190455366469026E-4</v>
      </c>
      <c r="CV90" s="273">
        <v>8.3268079542417415E-4</v>
      </c>
      <c r="CW90" s="273">
        <v>1.8304286343722066E-4</v>
      </c>
      <c r="CX90" s="273">
        <v>3.9803411593356723E-4</v>
      </c>
      <c r="CY90" s="273">
        <v>0</v>
      </c>
      <c r="CZ90" s="274">
        <v>1.6462745421359911E-4</v>
      </c>
    </row>
    <row r="91" spans="1:104" s="275" customFormat="1" ht="15" customHeight="1" x14ac:dyDescent="0.15">
      <c r="A91" s="276" t="s">
        <v>413</v>
      </c>
      <c r="B91" s="277" t="s">
        <v>597</v>
      </c>
      <c r="C91" s="272">
        <v>0</v>
      </c>
      <c r="D91" s="273">
        <v>0</v>
      </c>
      <c r="E91" s="273">
        <v>0</v>
      </c>
      <c r="F91" s="273">
        <v>0</v>
      </c>
      <c r="G91" s="273">
        <v>0</v>
      </c>
      <c r="H91" s="273">
        <v>0</v>
      </c>
      <c r="I91" s="273">
        <v>0</v>
      </c>
      <c r="J91" s="273">
        <v>0</v>
      </c>
      <c r="K91" s="273">
        <v>0</v>
      </c>
      <c r="L91" s="273">
        <v>0</v>
      </c>
      <c r="M91" s="273">
        <v>0</v>
      </c>
      <c r="N91" s="273">
        <v>0</v>
      </c>
      <c r="O91" s="273">
        <v>0</v>
      </c>
      <c r="P91" s="273">
        <v>0</v>
      </c>
      <c r="Q91" s="273">
        <v>0</v>
      </c>
      <c r="R91" s="273">
        <v>0</v>
      </c>
      <c r="S91" s="273">
        <v>0</v>
      </c>
      <c r="T91" s="273">
        <v>0</v>
      </c>
      <c r="U91" s="273">
        <v>0</v>
      </c>
      <c r="V91" s="273">
        <v>0</v>
      </c>
      <c r="W91" s="273">
        <v>0</v>
      </c>
      <c r="X91" s="273">
        <v>0</v>
      </c>
      <c r="Y91" s="273">
        <v>0</v>
      </c>
      <c r="Z91" s="273">
        <v>0</v>
      </c>
      <c r="AA91" s="273">
        <v>0</v>
      </c>
      <c r="AB91" s="273">
        <v>0</v>
      </c>
      <c r="AC91" s="273">
        <v>0</v>
      </c>
      <c r="AD91" s="273">
        <v>0</v>
      </c>
      <c r="AE91" s="273">
        <v>0</v>
      </c>
      <c r="AF91" s="273">
        <v>0</v>
      </c>
      <c r="AG91" s="273">
        <v>0</v>
      </c>
      <c r="AH91" s="273">
        <v>0</v>
      </c>
      <c r="AI91" s="273">
        <v>0</v>
      </c>
      <c r="AJ91" s="273">
        <v>0</v>
      </c>
      <c r="AK91" s="273">
        <v>0</v>
      </c>
      <c r="AL91" s="273">
        <v>0</v>
      </c>
      <c r="AM91" s="273">
        <v>0</v>
      </c>
      <c r="AN91" s="273">
        <v>0</v>
      </c>
      <c r="AO91" s="273">
        <v>0</v>
      </c>
      <c r="AP91" s="273">
        <v>0</v>
      </c>
      <c r="AQ91" s="273">
        <v>0</v>
      </c>
      <c r="AR91" s="273">
        <v>0</v>
      </c>
      <c r="AS91" s="273">
        <v>0</v>
      </c>
      <c r="AT91" s="273">
        <v>0</v>
      </c>
      <c r="AU91" s="273">
        <v>0</v>
      </c>
      <c r="AV91" s="273">
        <v>0</v>
      </c>
      <c r="AW91" s="273">
        <v>0</v>
      </c>
      <c r="AX91" s="273">
        <v>0</v>
      </c>
      <c r="AY91" s="273">
        <v>0</v>
      </c>
      <c r="AZ91" s="273">
        <v>0</v>
      </c>
      <c r="BA91" s="273">
        <v>0</v>
      </c>
      <c r="BB91" s="273">
        <v>0</v>
      </c>
      <c r="BC91" s="273">
        <v>0</v>
      </c>
      <c r="BD91" s="273">
        <v>0</v>
      </c>
      <c r="BE91" s="273">
        <v>0</v>
      </c>
      <c r="BF91" s="273">
        <v>0</v>
      </c>
      <c r="BG91" s="273">
        <v>0</v>
      </c>
      <c r="BH91" s="273">
        <v>0</v>
      </c>
      <c r="BI91" s="273">
        <v>0</v>
      </c>
      <c r="BJ91" s="273">
        <v>0</v>
      </c>
      <c r="BK91" s="273">
        <v>0</v>
      </c>
      <c r="BL91" s="273">
        <v>0</v>
      </c>
      <c r="BM91" s="273">
        <v>0</v>
      </c>
      <c r="BN91" s="273">
        <v>0</v>
      </c>
      <c r="BO91" s="273">
        <v>0</v>
      </c>
      <c r="BP91" s="273">
        <v>0</v>
      </c>
      <c r="BQ91" s="273">
        <v>0</v>
      </c>
      <c r="BR91" s="273">
        <v>0</v>
      </c>
      <c r="BS91" s="273">
        <v>0</v>
      </c>
      <c r="BT91" s="273">
        <v>0</v>
      </c>
      <c r="BU91" s="273">
        <v>0</v>
      </c>
      <c r="BV91" s="273">
        <v>0</v>
      </c>
      <c r="BW91" s="273">
        <v>0</v>
      </c>
      <c r="BX91" s="273">
        <v>0</v>
      </c>
      <c r="BY91" s="273">
        <v>0</v>
      </c>
      <c r="BZ91" s="273">
        <v>0</v>
      </c>
      <c r="CA91" s="273">
        <v>0</v>
      </c>
      <c r="CB91" s="273">
        <v>0</v>
      </c>
      <c r="CC91" s="273">
        <v>0</v>
      </c>
      <c r="CD91" s="273">
        <v>0</v>
      </c>
      <c r="CE91" s="273">
        <v>0</v>
      </c>
      <c r="CF91" s="273">
        <v>0</v>
      </c>
      <c r="CG91" s="273">
        <v>0</v>
      </c>
      <c r="CH91" s="273">
        <v>0</v>
      </c>
      <c r="CI91" s="273">
        <v>0</v>
      </c>
      <c r="CJ91" s="273">
        <v>0</v>
      </c>
      <c r="CK91" s="273">
        <v>0</v>
      </c>
      <c r="CL91" s="273">
        <v>0</v>
      </c>
      <c r="CM91" s="273">
        <v>0</v>
      </c>
      <c r="CN91" s="273">
        <v>0</v>
      </c>
      <c r="CO91" s="273">
        <v>0</v>
      </c>
      <c r="CP91" s="273">
        <v>0</v>
      </c>
      <c r="CQ91" s="273">
        <v>0</v>
      </c>
      <c r="CR91" s="273">
        <v>0</v>
      </c>
      <c r="CS91" s="273">
        <v>0</v>
      </c>
      <c r="CT91" s="273">
        <v>0</v>
      </c>
      <c r="CU91" s="273">
        <v>0</v>
      </c>
      <c r="CV91" s="273">
        <v>0</v>
      </c>
      <c r="CW91" s="273">
        <v>0</v>
      </c>
      <c r="CX91" s="273">
        <v>0</v>
      </c>
      <c r="CY91" s="273">
        <v>0</v>
      </c>
      <c r="CZ91" s="274">
        <v>0</v>
      </c>
    </row>
    <row r="92" spans="1:104" s="275" customFormat="1" ht="15" customHeight="1" x14ac:dyDescent="0.15">
      <c r="A92" s="276" t="s">
        <v>414</v>
      </c>
      <c r="B92" s="277" t="s">
        <v>664</v>
      </c>
      <c r="C92" s="272">
        <v>0</v>
      </c>
      <c r="D92" s="273">
        <v>0</v>
      </c>
      <c r="E92" s="273">
        <v>2.1243890552586713E-3</v>
      </c>
      <c r="F92" s="273">
        <v>0</v>
      </c>
      <c r="G92" s="273">
        <v>0</v>
      </c>
      <c r="H92" s="273">
        <v>0</v>
      </c>
      <c r="I92" s="273">
        <v>0</v>
      </c>
      <c r="J92" s="273">
        <v>0</v>
      </c>
      <c r="K92" s="273">
        <v>0</v>
      </c>
      <c r="L92" s="273">
        <v>0</v>
      </c>
      <c r="M92" s="273">
        <v>0</v>
      </c>
      <c r="N92" s="273">
        <v>0</v>
      </c>
      <c r="O92" s="273">
        <v>0</v>
      </c>
      <c r="P92" s="273">
        <v>0</v>
      </c>
      <c r="Q92" s="273">
        <v>0</v>
      </c>
      <c r="R92" s="273">
        <v>0</v>
      </c>
      <c r="S92" s="273">
        <v>0</v>
      </c>
      <c r="T92" s="273">
        <v>0</v>
      </c>
      <c r="U92" s="273">
        <v>2.8500775388742194E-6</v>
      </c>
      <c r="V92" s="273">
        <v>2.2471004143256618E-6</v>
      </c>
      <c r="W92" s="273">
        <v>2.232719153748532E-5</v>
      </c>
      <c r="X92" s="273">
        <v>0</v>
      </c>
      <c r="Y92" s="273">
        <v>0</v>
      </c>
      <c r="Z92" s="273">
        <v>2.3157260959173748E-6</v>
      </c>
      <c r="AA92" s="273">
        <v>0</v>
      </c>
      <c r="AB92" s="273">
        <v>6.3494387215328526E-5</v>
      </c>
      <c r="AC92" s="273">
        <v>0</v>
      </c>
      <c r="AD92" s="273">
        <v>0</v>
      </c>
      <c r="AE92" s="273">
        <v>1.2188641161528748E-6</v>
      </c>
      <c r="AF92" s="273">
        <v>6.1871743999472029E-7</v>
      </c>
      <c r="AG92" s="273">
        <v>0</v>
      </c>
      <c r="AH92" s="273">
        <v>0</v>
      </c>
      <c r="AI92" s="273">
        <v>0</v>
      </c>
      <c r="AJ92" s="273">
        <v>0</v>
      </c>
      <c r="AK92" s="273">
        <v>0</v>
      </c>
      <c r="AL92" s="273">
        <v>0</v>
      </c>
      <c r="AM92" s="273">
        <v>4.0775023690288761E-6</v>
      </c>
      <c r="AN92" s="273">
        <v>0</v>
      </c>
      <c r="AO92" s="273">
        <v>0</v>
      </c>
      <c r="AP92" s="273">
        <v>0</v>
      </c>
      <c r="AQ92" s="273">
        <v>0</v>
      </c>
      <c r="AR92" s="273">
        <v>0</v>
      </c>
      <c r="AS92" s="273">
        <v>0</v>
      </c>
      <c r="AT92" s="273">
        <v>0</v>
      </c>
      <c r="AU92" s="273">
        <v>0</v>
      </c>
      <c r="AV92" s="273">
        <v>0</v>
      </c>
      <c r="AW92" s="273">
        <v>0</v>
      </c>
      <c r="AX92" s="273">
        <v>0</v>
      </c>
      <c r="AY92" s="273">
        <v>0</v>
      </c>
      <c r="AZ92" s="273">
        <v>0</v>
      </c>
      <c r="BA92" s="273">
        <v>0</v>
      </c>
      <c r="BB92" s="273">
        <v>0</v>
      </c>
      <c r="BC92" s="273">
        <v>0</v>
      </c>
      <c r="BD92" s="273">
        <v>0</v>
      </c>
      <c r="BE92" s="273">
        <v>0</v>
      </c>
      <c r="BF92" s="273">
        <v>0</v>
      </c>
      <c r="BG92" s="273">
        <v>0</v>
      </c>
      <c r="BH92" s="273">
        <v>0</v>
      </c>
      <c r="BI92" s="273">
        <v>0</v>
      </c>
      <c r="BJ92" s="273">
        <v>1.338954474584158E-6</v>
      </c>
      <c r="BK92" s="273">
        <v>1.5222871905936184E-6</v>
      </c>
      <c r="BL92" s="273">
        <v>1.5739669980481257E-6</v>
      </c>
      <c r="BM92" s="273">
        <v>2.946024461463353E-4</v>
      </c>
      <c r="BN92" s="273">
        <v>4.3250385622070293E-6</v>
      </c>
      <c r="BO92" s="273">
        <v>2.8655131735898644E-4</v>
      </c>
      <c r="BP92" s="273">
        <v>0</v>
      </c>
      <c r="BQ92" s="273">
        <v>2.2635456366531546E-5</v>
      </c>
      <c r="BR92" s="273">
        <v>3.3550304644756059E-5</v>
      </c>
      <c r="BS92" s="273">
        <v>1.6972731827787129E-4</v>
      </c>
      <c r="BT92" s="273">
        <v>2.0051566739777654E-5</v>
      </c>
      <c r="BU92" s="273">
        <v>2.2361521354678387E-5</v>
      </c>
      <c r="BV92" s="273">
        <v>0</v>
      </c>
      <c r="BW92" s="273">
        <v>9.7149491484659517E-5</v>
      </c>
      <c r="BX92" s="273">
        <v>4.7119158717828035E-6</v>
      </c>
      <c r="BY92" s="273">
        <v>0</v>
      </c>
      <c r="BZ92" s="273">
        <v>7.3108644785423616E-4</v>
      </c>
      <c r="CA92" s="273">
        <v>0</v>
      </c>
      <c r="CB92" s="273">
        <v>0</v>
      </c>
      <c r="CC92" s="273">
        <v>2.5958426736467047E-2</v>
      </c>
      <c r="CD92" s="273">
        <v>6.0372388886832499E-4</v>
      </c>
      <c r="CE92" s="273">
        <v>5.4543196834842123E-5</v>
      </c>
      <c r="CF92" s="273">
        <v>1.3863467682553973E-3</v>
      </c>
      <c r="CG92" s="273">
        <v>4.9577812476497493E-4</v>
      </c>
      <c r="CH92" s="273">
        <v>1.5711207265563904E-4</v>
      </c>
      <c r="CI92" s="273">
        <v>2.4383298309777955E-5</v>
      </c>
      <c r="CJ92" s="273">
        <v>2.545443337156414E-5</v>
      </c>
      <c r="CK92" s="273">
        <v>2.3945996516179652E-5</v>
      </c>
      <c r="CL92" s="273">
        <v>2.1384931749706574E-2</v>
      </c>
      <c r="CM92" s="273">
        <v>3.1977378727950866E-3</v>
      </c>
      <c r="CN92" s="273">
        <v>2.0771333959990171E-3</v>
      </c>
      <c r="CO92" s="273">
        <v>1.3438908088717792E-5</v>
      </c>
      <c r="CP92" s="273">
        <v>0</v>
      </c>
      <c r="CQ92" s="273">
        <v>3.1961163294243132E-5</v>
      </c>
      <c r="CR92" s="273">
        <v>0</v>
      </c>
      <c r="CS92" s="273">
        <v>5.5871748155892565E-5</v>
      </c>
      <c r="CT92" s="273">
        <v>4.4327706689270386E-6</v>
      </c>
      <c r="CU92" s="273">
        <v>1.0061225389704844E-4</v>
      </c>
      <c r="CV92" s="273">
        <v>3.7957722688469583E-6</v>
      </c>
      <c r="CW92" s="273">
        <v>1.0522961828174795E-4</v>
      </c>
      <c r="CX92" s="273">
        <v>6.1856277412113529E-5</v>
      </c>
      <c r="CY92" s="273">
        <v>0</v>
      </c>
      <c r="CZ92" s="274">
        <v>2.5574023490767725E-3</v>
      </c>
    </row>
    <row r="93" spans="1:104" s="275" customFormat="1" ht="15" customHeight="1" x14ac:dyDescent="0.15">
      <c r="A93" s="276" t="s">
        <v>415</v>
      </c>
      <c r="B93" s="277" t="s">
        <v>599</v>
      </c>
      <c r="C93" s="272">
        <v>0</v>
      </c>
      <c r="D93" s="273">
        <v>0</v>
      </c>
      <c r="E93" s="273">
        <v>0</v>
      </c>
      <c r="F93" s="273">
        <v>0</v>
      </c>
      <c r="G93" s="273">
        <v>0</v>
      </c>
      <c r="H93" s="273">
        <v>0</v>
      </c>
      <c r="I93" s="273">
        <v>0</v>
      </c>
      <c r="J93" s="273">
        <v>0</v>
      </c>
      <c r="K93" s="273">
        <v>0</v>
      </c>
      <c r="L93" s="273">
        <v>0</v>
      </c>
      <c r="M93" s="273">
        <v>0</v>
      </c>
      <c r="N93" s="273">
        <v>0</v>
      </c>
      <c r="O93" s="273">
        <v>0</v>
      </c>
      <c r="P93" s="273">
        <v>0</v>
      </c>
      <c r="Q93" s="273">
        <v>0</v>
      </c>
      <c r="R93" s="273">
        <v>0</v>
      </c>
      <c r="S93" s="273">
        <v>0</v>
      </c>
      <c r="T93" s="273">
        <v>0</v>
      </c>
      <c r="U93" s="273">
        <v>0</v>
      </c>
      <c r="V93" s="273">
        <v>0</v>
      </c>
      <c r="W93" s="273">
        <v>0</v>
      </c>
      <c r="X93" s="273">
        <v>0</v>
      </c>
      <c r="Y93" s="273">
        <v>0</v>
      </c>
      <c r="Z93" s="273">
        <v>0</v>
      </c>
      <c r="AA93" s="273">
        <v>0</v>
      </c>
      <c r="AB93" s="273">
        <v>0</v>
      </c>
      <c r="AC93" s="273">
        <v>0</v>
      </c>
      <c r="AD93" s="273">
        <v>0</v>
      </c>
      <c r="AE93" s="273">
        <v>0</v>
      </c>
      <c r="AF93" s="273">
        <v>0</v>
      </c>
      <c r="AG93" s="273">
        <v>0</v>
      </c>
      <c r="AH93" s="273">
        <v>0</v>
      </c>
      <c r="AI93" s="273">
        <v>0</v>
      </c>
      <c r="AJ93" s="273">
        <v>0</v>
      </c>
      <c r="AK93" s="273">
        <v>0</v>
      </c>
      <c r="AL93" s="273">
        <v>0</v>
      </c>
      <c r="AM93" s="273">
        <v>0</v>
      </c>
      <c r="AN93" s="273">
        <v>0</v>
      </c>
      <c r="AO93" s="273">
        <v>0</v>
      </c>
      <c r="AP93" s="273">
        <v>0</v>
      </c>
      <c r="AQ93" s="273">
        <v>0</v>
      </c>
      <c r="AR93" s="273">
        <v>0</v>
      </c>
      <c r="AS93" s="273">
        <v>0</v>
      </c>
      <c r="AT93" s="273">
        <v>0</v>
      </c>
      <c r="AU93" s="273">
        <v>0</v>
      </c>
      <c r="AV93" s="273">
        <v>0</v>
      </c>
      <c r="AW93" s="273">
        <v>0</v>
      </c>
      <c r="AX93" s="273">
        <v>0</v>
      </c>
      <c r="AY93" s="273">
        <v>0</v>
      </c>
      <c r="AZ93" s="273">
        <v>0</v>
      </c>
      <c r="BA93" s="273">
        <v>0</v>
      </c>
      <c r="BB93" s="273">
        <v>0</v>
      </c>
      <c r="BC93" s="273">
        <v>0</v>
      </c>
      <c r="BD93" s="273">
        <v>0</v>
      </c>
      <c r="BE93" s="273">
        <v>0</v>
      </c>
      <c r="BF93" s="273">
        <v>0</v>
      </c>
      <c r="BG93" s="273">
        <v>0</v>
      </c>
      <c r="BH93" s="273">
        <v>0</v>
      </c>
      <c r="BI93" s="273">
        <v>0</v>
      </c>
      <c r="BJ93" s="273">
        <v>0</v>
      </c>
      <c r="BK93" s="273">
        <v>0</v>
      </c>
      <c r="BL93" s="273">
        <v>0</v>
      </c>
      <c r="BM93" s="273">
        <v>0</v>
      </c>
      <c r="BN93" s="273">
        <v>0</v>
      </c>
      <c r="BO93" s="273">
        <v>0</v>
      </c>
      <c r="BP93" s="273">
        <v>0</v>
      </c>
      <c r="BQ93" s="273">
        <v>0</v>
      </c>
      <c r="BR93" s="273">
        <v>0</v>
      </c>
      <c r="BS93" s="273">
        <v>0</v>
      </c>
      <c r="BT93" s="273">
        <v>0</v>
      </c>
      <c r="BU93" s="273">
        <v>0</v>
      </c>
      <c r="BV93" s="273">
        <v>0</v>
      </c>
      <c r="BW93" s="273">
        <v>0</v>
      </c>
      <c r="BX93" s="273">
        <v>0</v>
      </c>
      <c r="BY93" s="273">
        <v>0</v>
      </c>
      <c r="BZ93" s="273">
        <v>0</v>
      </c>
      <c r="CA93" s="273">
        <v>0</v>
      </c>
      <c r="CB93" s="273">
        <v>0</v>
      </c>
      <c r="CC93" s="273">
        <v>0</v>
      </c>
      <c r="CD93" s="273">
        <v>0</v>
      </c>
      <c r="CE93" s="273">
        <v>0</v>
      </c>
      <c r="CF93" s="273">
        <v>0</v>
      </c>
      <c r="CG93" s="273">
        <v>0</v>
      </c>
      <c r="CH93" s="273">
        <v>0</v>
      </c>
      <c r="CI93" s="273">
        <v>0</v>
      </c>
      <c r="CJ93" s="273">
        <v>0</v>
      </c>
      <c r="CK93" s="273">
        <v>0</v>
      </c>
      <c r="CL93" s="273">
        <v>0</v>
      </c>
      <c r="CM93" s="273">
        <v>0</v>
      </c>
      <c r="CN93" s="273">
        <v>0</v>
      </c>
      <c r="CO93" s="273">
        <v>0</v>
      </c>
      <c r="CP93" s="273">
        <v>0</v>
      </c>
      <c r="CQ93" s="273">
        <v>0</v>
      </c>
      <c r="CR93" s="273">
        <v>0</v>
      </c>
      <c r="CS93" s="273">
        <v>0</v>
      </c>
      <c r="CT93" s="273">
        <v>0</v>
      </c>
      <c r="CU93" s="273">
        <v>0</v>
      </c>
      <c r="CV93" s="273">
        <v>0</v>
      </c>
      <c r="CW93" s="273">
        <v>0</v>
      </c>
      <c r="CX93" s="273">
        <v>0</v>
      </c>
      <c r="CY93" s="273">
        <v>0</v>
      </c>
      <c r="CZ93" s="274">
        <v>0</v>
      </c>
    </row>
    <row r="94" spans="1:104" s="275" customFormat="1" ht="15" customHeight="1" x14ac:dyDescent="0.15">
      <c r="A94" s="276" t="s">
        <v>416</v>
      </c>
      <c r="B94" s="277" t="s">
        <v>665</v>
      </c>
      <c r="C94" s="272">
        <v>0</v>
      </c>
      <c r="D94" s="273">
        <v>0</v>
      </c>
      <c r="E94" s="273">
        <v>0</v>
      </c>
      <c r="F94" s="273">
        <v>0</v>
      </c>
      <c r="G94" s="273">
        <v>0</v>
      </c>
      <c r="H94" s="273">
        <v>0</v>
      </c>
      <c r="I94" s="273">
        <v>0</v>
      </c>
      <c r="J94" s="273">
        <v>0</v>
      </c>
      <c r="K94" s="273">
        <v>0</v>
      </c>
      <c r="L94" s="273">
        <v>0</v>
      </c>
      <c r="M94" s="273">
        <v>0</v>
      </c>
      <c r="N94" s="273">
        <v>0</v>
      </c>
      <c r="O94" s="273">
        <v>0</v>
      </c>
      <c r="P94" s="273">
        <v>0</v>
      </c>
      <c r="Q94" s="273">
        <v>0</v>
      </c>
      <c r="R94" s="273">
        <v>0</v>
      </c>
      <c r="S94" s="273">
        <v>0</v>
      </c>
      <c r="T94" s="273">
        <v>0</v>
      </c>
      <c r="U94" s="273">
        <v>0</v>
      </c>
      <c r="V94" s="273">
        <v>0</v>
      </c>
      <c r="W94" s="273">
        <v>0</v>
      </c>
      <c r="X94" s="273">
        <v>0</v>
      </c>
      <c r="Y94" s="273">
        <v>0</v>
      </c>
      <c r="Z94" s="273">
        <v>0</v>
      </c>
      <c r="AA94" s="273">
        <v>0</v>
      </c>
      <c r="AB94" s="273">
        <v>0</v>
      </c>
      <c r="AC94" s="273">
        <v>0</v>
      </c>
      <c r="AD94" s="273">
        <v>0</v>
      </c>
      <c r="AE94" s="273">
        <v>0</v>
      </c>
      <c r="AF94" s="273">
        <v>0</v>
      </c>
      <c r="AG94" s="273">
        <v>0</v>
      </c>
      <c r="AH94" s="273">
        <v>0</v>
      </c>
      <c r="AI94" s="273">
        <v>0</v>
      </c>
      <c r="AJ94" s="273">
        <v>0</v>
      </c>
      <c r="AK94" s="273">
        <v>0</v>
      </c>
      <c r="AL94" s="273">
        <v>0</v>
      </c>
      <c r="AM94" s="273">
        <v>0</v>
      </c>
      <c r="AN94" s="273">
        <v>0</v>
      </c>
      <c r="AO94" s="273">
        <v>0</v>
      </c>
      <c r="AP94" s="273">
        <v>0</v>
      </c>
      <c r="AQ94" s="273">
        <v>0</v>
      </c>
      <c r="AR94" s="273">
        <v>0</v>
      </c>
      <c r="AS94" s="273">
        <v>0</v>
      </c>
      <c r="AT94" s="273">
        <v>0</v>
      </c>
      <c r="AU94" s="273">
        <v>0</v>
      </c>
      <c r="AV94" s="273">
        <v>0</v>
      </c>
      <c r="AW94" s="273">
        <v>0</v>
      </c>
      <c r="AX94" s="273">
        <v>0</v>
      </c>
      <c r="AY94" s="273">
        <v>0</v>
      </c>
      <c r="AZ94" s="273">
        <v>0</v>
      </c>
      <c r="BA94" s="273">
        <v>0</v>
      </c>
      <c r="BB94" s="273">
        <v>0</v>
      </c>
      <c r="BC94" s="273">
        <v>0</v>
      </c>
      <c r="BD94" s="273">
        <v>0</v>
      </c>
      <c r="BE94" s="273">
        <v>0</v>
      </c>
      <c r="BF94" s="273">
        <v>0</v>
      </c>
      <c r="BG94" s="273">
        <v>0</v>
      </c>
      <c r="BH94" s="273">
        <v>0</v>
      </c>
      <c r="BI94" s="273">
        <v>0</v>
      </c>
      <c r="BJ94" s="273">
        <v>0</v>
      </c>
      <c r="BK94" s="273">
        <v>0</v>
      </c>
      <c r="BL94" s="273">
        <v>0</v>
      </c>
      <c r="BM94" s="273">
        <v>0</v>
      </c>
      <c r="BN94" s="273">
        <v>0</v>
      </c>
      <c r="BO94" s="273">
        <v>0</v>
      </c>
      <c r="BP94" s="273">
        <v>0</v>
      </c>
      <c r="BQ94" s="273">
        <v>0</v>
      </c>
      <c r="BR94" s="273">
        <v>0</v>
      </c>
      <c r="BS94" s="273">
        <v>0</v>
      </c>
      <c r="BT94" s="273">
        <v>0</v>
      </c>
      <c r="BU94" s="273">
        <v>0</v>
      </c>
      <c r="BV94" s="273">
        <v>0</v>
      </c>
      <c r="BW94" s="273">
        <v>0</v>
      </c>
      <c r="BX94" s="273">
        <v>0</v>
      </c>
      <c r="BY94" s="273">
        <v>0</v>
      </c>
      <c r="BZ94" s="273">
        <v>0</v>
      </c>
      <c r="CA94" s="273">
        <v>0</v>
      </c>
      <c r="CB94" s="273">
        <v>0</v>
      </c>
      <c r="CC94" s="273">
        <v>0</v>
      </c>
      <c r="CD94" s="273">
        <v>0</v>
      </c>
      <c r="CE94" s="273">
        <v>0</v>
      </c>
      <c r="CF94" s="273">
        <v>0</v>
      </c>
      <c r="CG94" s="273">
        <v>0</v>
      </c>
      <c r="CH94" s="273">
        <v>0</v>
      </c>
      <c r="CI94" s="273">
        <v>0</v>
      </c>
      <c r="CJ94" s="273">
        <v>0</v>
      </c>
      <c r="CK94" s="273">
        <v>0</v>
      </c>
      <c r="CL94" s="273">
        <v>0</v>
      </c>
      <c r="CM94" s="273">
        <v>0</v>
      </c>
      <c r="CN94" s="273">
        <v>0</v>
      </c>
      <c r="CO94" s="273">
        <v>0</v>
      </c>
      <c r="CP94" s="273">
        <v>0</v>
      </c>
      <c r="CQ94" s="273">
        <v>0</v>
      </c>
      <c r="CR94" s="273">
        <v>0</v>
      </c>
      <c r="CS94" s="273">
        <v>0</v>
      </c>
      <c r="CT94" s="273">
        <v>0</v>
      </c>
      <c r="CU94" s="273">
        <v>0</v>
      </c>
      <c r="CV94" s="273">
        <v>0</v>
      </c>
      <c r="CW94" s="273">
        <v>0</v>
      </c>
      <c r="CX94" s="273">
        <v>0</v>
      </c>
      <c r="CY94" s="273">
        <v>0</v>
      </c>
      <c r="CZ94" s="274">
        <v>0</v>
      </c>
    </row>
    <row r="95" spans="1:104" s="275" customFormat="1" ht="15" customHeight="1" x14ac:dyDescent="0.15">
      <c r="A95" s="276" t="s">
        <v>417</v>
      </c>
      <c r="B95" s="277" t="s">
        <v>601</v>
      </c>
      <c r="C95" s="272">
        <v>4.7685376518027777E-7</v>
      </c>
      <c r="D95" s="273">
        <v>0</v>
      </c>
      <c r="E95" s="273">
        <v>4.8925436656027481E-4</v>
      </c>
      <c r="F95" s="273">
        <v>8.0074803831586789E-5</v>
      </c>
      <c r="G95" s="273">
        <v>6.9767514591281519E-3</v>
      </c>
      <c r="H95" s="273">
        <v>0</v>
      </c>
      <c r="I95" s="273">
        <v>2.3687547585717356E-3</v>
      </c>
      <c r="J95" s="273">
        <v>3.1726227908384936E-4</v>
      </c>
      <c r="K95" s="273">
        <v>5.1968897858814924E-4</v>
      </c>
      <c r="L95" s="273">
        <v>4.2583063397743081E-4</v>
      </c>
      <c r="M95" s="273">
        <v>8.147341286737726E-4</v>
      </c>
      <c r="N95" s="273">
        <v>3.1323092331112098E-4</v>
      </c>
      <c r="O95" s="273">
        <v>1.5054399277874429E-3</v>
      </c>
      <c r="P95" s="273">
        <v>1.7885155277705422E-3</v>
      </c>
      <c r="Q95" s="273">
        <v>2.2841227029708706E-4</v>
      </c>
      <c r="R95" s="273">
        <v>9.6089885080628877E-4</v>
      </c>
      <c r="S95" s="273">
        <v>8.3696205906512119E-4</v>
      </c>
      <c r="T95" s="273">
        <v>2.0546919085738255E-3</v>
      </c>
      <c r="U95" s="273">
        <v>8.8012310418949418E-4</v>
      </c>
      <c r="V95" s="273">
        <v>9.4946601624124874E-4</v>
      </c>
      <c r="W95" s="273">
        <v>6.3723404642164938E-4</v>
      </c>
      <c r="X95" s="273">
        <v>9.2040721753145502E-4</v>
      </c>
      <c r="Y95" s="273">
        <v>3.4532311734384274E-3</v>
      </c>
      <c r="Z95" s="273">
        <v>5.8356297617117843E-4</v>
      </c>
      <c r="AA95" s="273">
        <v>8.843704876713537E-4</v>
      </c>
      <c r="AB95" s="273">
        <v>3.2620170504275374E-3</v>
      </c>
      <c r="AC95" s="273">
        <v>5.6990562250870496E-4</v>
      </c>
      <c r="AD95" s="273">
        <v>9.0645155520021649E-4</v>
      </c>
      <c r="AE95" s="273">
        <v>4.8100440903779614E-4</v>
      </c>
      <c r="AF95" s="273">
        <v>1.9035873237170894E-4</v>
      </c>
      <c r="AG95" s="273">
        <v>2.6461737904982939E-5</v>
      </c>
      <c r="AH95" s="273">
        <v>7.8978837661522288E-4</v>
      </c>
      <c r="AI95" s="273">
        <v>1.5896542301953253E-3</v>
      </c>
      <c r="AJ95" s="273">
        <v>3.8357568670977616E-4</v>
      </c>
      <c r="AK95" s="273">
        <v>0</v>
      </c>
      <c r="AL95" s="273">
        <v>0</v>
      </c>
      <c r="AM95" s="273">
        <v>6.1512035738492767E-4</v>
      </c>
      <c r="AN95" s="273">
        <v>6.558468750554674E-4</v>
      </c>
      <c r="AO95" s="273">
        <v>3.1220204598080188E-4</v>
      </c>
      <c r="AP95" s="273">
        <v>0</v>
      </c>
      <c r="AQ95" s="273">
        <v>3.9793590163292867E-4</v>
      </c>
      <c r="AR95" s="273">
        <v>1.1590389104298977E-3</v>
      </c>
      <c r="AS95" s="273">
        <v>8.5835932353918497E-4</v>
      </c>
      <c r="AT95" s="273">
        <v>2.6849600708763362E-3</v>
      </c>
      <c r="AU95" s="273">
        <v>2.0278165410025188E-3</v>
      </c>
      <c r="AV95" s="273">
        <v>9.0674411900620942E-4</v>
      </c>
      <c r="AW95" s="273">
        <v>7.8643875478808445E-4</v>
      </c>
      <c r="AX95" s="273">
        <v>6.828217777244647E-4</v>
      </c>
      <c r="AY95" s="273">
        <v>6.508186066646951E-4</v>
      </c>
      <c r="AZ95" s="273">
        <v>1.2325867585527935E-4</v>
      </c>
      <c r="BA95" s="273">
        <v>7.2632353674966323E-4</v>
      </c>
      <c r="BB95" s="273">
        <v>3.5624665907763015E-4</v>
      </c>
      <c r="BC95" s="273">
        <v>5.8711399325275999E-4</v>
      </c>
      <c r="BD95" s="273">
        <v>7.8569849009773522E-4</v>
      </c>
      <c r="BE95" s="273">
        <v>1.9639851749134033E-4</v>
      </c>
      <c r="BF95" s="273">
        <v>6.3235321957024523E-4</v>
      </c>
      <c r="BG95" s="273">
        <v>6.0977854119379177E-4</v>
      </c>
      <c r="BH95" s="273">
        <v>6.2910166689528679E-4</v>
      </c>
      <c r="BI95" s="273">
        <v>1.500088202794384E-3</v>
      </c>
      <c r="BJ95" s="273">
        <v>7.3442363628645202E-4</v>
      </c>
      <c r="BK95" s="273">
        <v>2.2135505548555585E-3</v>
      </c>
      <c r="BL95" s="273">
        <v>1.0731996338477514E-3</v>
      </c>
      <c r="BM95" s="273">
        <v>2.6247021552836037E-3</v>
      </c>
      <c r="BN95" s="273">
        <v>2.7690855383277575E-3</v>
      </c>
      <c r="BO95" s="273">
        <v>8.9011347467289371E-3</v>
      </c>
      <c r="BP95" s="273">
        <v>2.001642878644177E-3</v>
      </c>
      <c r="BQ95" s="273">
        <v>3.9870772135649877E-4</v>
      </c>
      <c r="BR95" s="273">
        <v>8.4453103128587443E-4</v>
      </c>
      <c r="BS95" s="273">
        <v>3.6516234045878304E-3</v>
      </c>
      <c r="BT95" s="273">
        <v>7.3415585177691312E-4</v>
      </c>
      <c r="BU95" s="273">
        <v>1.1534049987053424E-3</v>
      </c>
      <c r="BV95" s="273">
        <v>0</v>
      </c>
      <c r="BW95" s="273">
        <v>1.0528243156641948E-3</v>
      </c>
      <c r="BX95" s="273">
        <v>1.6392999037718847E-3</v>
      </c>
      <c r="BY95" s="273">
        <v>0</v>
      </c>
      <c r="BZ95" s="273">
        <v>1.4847116278632123E-3</v>
      </c>
      <c r="CA95" s="273">
        <v>9.7757031563301566E-5</v>
      </c>
      <c r="CB95" s="273">
        <v>1.1307203708135509E-3</v>
      </c>
      <c r="CC95" s="273">
        <v>4.6893791025758632E-3</v>
      </c>
      <c r="CD95" s="273">
        <v>2.4689387390337946E-3</v>
      </c>
      <c r="CE95" s="273">
        <v>6.0410631840127005E-5</v>
      </c>
      <c r="CF95" s="273">
        <v>1.0986193779522018E-3</v>
      </c>
      <c r="CG95" s="273">
        <v>3.4643764533868748E-3</v>
      </c>
      <c r="CH95" s="273">
        <v>1.6199608447733103E-3</v>
      </c>
      <c r="CI95" s="273">
        <v>1.5610104324030118E-6</v>
      </c>
      <c r="CJ95" s="273">
        <v>2.4467202351245769E-4</v>
      </c>
      <c r="CK95" s="273">
        <v>3.6750930236193699E-3</v>
      </c>
      <c r="CL95" s="273">
        <v>1.2815747325722136E-3</v>
      </c>
      <c r="CM95" s="273">
        <v>2.6036317770365464E-5</v>
      </c>
      <c r="CN95" s="273">
        <v>4.0756746636919967E-4</v>
      </c>
      <c r="CO95" s="273">
        <v>0</v>
      </c>
      <c r="CP95" s="273">
        <v>2.1838795525202749E-3</v>
      </c>
      <c r="CQ95" s="273">
        <v>2.27346387960937E-3</v>
      </c>
      <c r="CR95" s="273">
        <v>1.6712246293636894E-3</v>
      </c>
      <c r="CS95" s="273">
        <v>2.1279098561458329E-3</v>
      </c>
      <c r="CT95" s="273">
        <v>1.6781036051153296E-3</v>
      </c>
      <c r="CU95" s="273">
        <v>1.5493191733294462E-3</v>
      </c>
      <c r="CV95" s="273">
        <v>1.5109852998671256E-3</v>
      </c>
      <c r="CW95" s="273">
        <v>9.8747455992752586E-3</v>
      </c>
      <c r="CX95" s="273">
        <v>3.1631969348351625E-3</v>
      </c>
      <c r="CY95" s="273">
        <v>0</v>
      </c>
      <c r="CZ95" s="274">
        <v>5.0509184245019585E-3</v>
      </c>
    </row>
    <row r="96" spans="1:104" s="275" customFormat="1" ht="15" customHeight="1" x14ac:dyDescent="0.15">
      <c r="A96" s="276" t="s">
        <v>418</v>
      </c>
      <c r="B96" s="277" t="s">
        <v>602</v>
      </c>
      <c r="C96" s="272">
        <v>2.3881517779892852E-3</v>
      </c>
      <c r="D96" s="273">
        <v>9.1299679920905426E-3</v>
      </c>
      <c r="E96" s="273">
        <v>6.3653390959110493E-3</v>
      </c>
      <c r="F96" s="273">
        <v>2.7704792672615676E-3</v>
      </c>
      <c r="G96" s="273">
        <v>6.9065242384726223E-4</v>
      </c>
      <c r="H96" s="273">
        <v>0</v>
      </c>
      <c r="I96" s="273">
        <v>6.7760974155341965E-3</v>
      </c>
      <c r="J96" s="273">
        <v>1.2101336494323594E-3</v>
      </c>
      <c r="K96" s="273">
        <v>1.7645894153967496E-3</v>
      </c>
      <c r="L96" s="273">
        <v>7.4074521926819682E-4</v>
      </c>
      <c r="M96" s="273">
        <v>2.3422693316502356E-3</v>
      </c>
      <c r="N96" s="273">
        <v>4.0505092796006047E-3</v>
      </c>
      <c r="O96" s="273">
        <v>6.2997036504739926E-3</v>
      </c>
      <c r="P96" s="273">
        <v>2.098636797777199E-3</v>
      </c>
      <c r="Q96" s="273">
        <v>3.6991707148775212E-3</v>
      </c>
      <c r="R96" s="273">
        <v>2.8596591225459505E-3</v>
      </c>
      <c r="S96" s="273">
        <v>5.8505418632704776E-3</v>
      </c>
      <c r="T96" s="273">
        <v>5.0977782660587565E-3</v>
      </c>
      <c r="U96" s="273">
        <v>1.3661691006089346E-3</v>
      </c>
      <c r="V96" s="273">
        <v>2.9182564351338115E-3</v>
      </c>
      <c r="W96" s="273">
        <v>8.7217137392227671E-3</v>
      </c>
      <c r="X96" s="273">
        <v>1.3676411869114479E-3</v>
      </c>
      <c r="Y96" s="273">
        <v>1.5194617267156128E-2</v>
      </c>
      <c r="Z96" s="273">
        <v>1.266702174466804E-3</v>
      </c>
      <c r="AA96" s="273">
        <v>1.2139427051375789E-3</v>
      </c>
      <c r="AB96" s="273">
        <v>1.3531851173468766E-3</v>
      </c>
      <c r="AC96" s="273">
        <v>2.9368109556304435E-3</v>
      </c>
      <c r="AD96" s="273">
        <v>1.8381250957587712E-2</v>
      </c>
      <c r="AE96" s="273">
        <v>3.9546452536618742E-3</v>
      </c>
      <c r="AF96" s="273">
        <v>7.0327549012733203E-3</v>
      </c>
      <c r="AG96" s="273">
        <v>1.413639447896474E-3</v>
      </c>
      <c r="AH96" s="273">
        <v>2.3732377920192647E-3</v>
      </c>
      <c r="AI96" s="273">
        <v>4.6450232471805424E-3</v>
      </c>
      <c r="AJ96" s="273">
        <v>9.4365649105979388E-3</v>
      </c>
      <c r="AK96" s="273">
        <v>0</v>
      </c>
      <c r="AL96" s="273">
        <v>0</v>
      </c>
      <c r="AM96" s="273">
        <v>7.058506100992045E-4</v>
      </c>
      <c r="AN96" s="273">
        <v>4.3756323286853549E-3</v>
      </c>
      <c r="AO96" s="273">
        <v>1.4075975138537417E-3</v>
      </c>
      <c r="AP96" s="273">
        <v>0</v>
      </c>
      <c r="AQ96" s="273">
        <v>2.3962499852466785E-3</v>
      </c>
      <c r="AR96" s="273">
        <v>2.066091133672311E-3</v>
      </c>
      <c r="AS96" s="273">
        <v>4.6761102733877541E-3</v>
      </c>
      <c r="AT96" s="273">
        <v>8.1797654913497095E-3</v>
      </c>
      <c r="AU96" s="273">
        <v>6.8690228862662434E-3</v>
      </c>
      <c r="AV96" s="273">
        <v>3.4304995040541904E-3</v>
      </c>
      <c r="AW96" s="273">
        <v>1.1223739505664921E-2</v>
      </c>
      <c r="AX96" s="273">
        <v>5.683871378876027E-3</v>
      </c>
      <c r="AY96" s="273">
        <v>1.1277405121392884E-2</v>
      </c>
      <c r="AZ96" s="273">
        <v>3.0308638936746247E-3</v>
      </c>
      <c r="BA96" s="273">
        <v>4.4686517638840373E-3</v>
      </c>
      <c r="BB96" s="273">
        <v>2.9895594511031038E-3</v>
      </c>
      <c r="BC96" s="273">
        <v>2.3828933975649021E-3</v>
      </c>
      <c r="BD96" s="273">
        <v>1.4769839114072193E-3</v>
      </c>
      <c r="BE96" s="273">
        <v>2.8753720229219089E-3</v>
      </c>
      <c r="BF96" s="273">
        <v>1.1421263962263782E-2</v>
      </c>
      <c r="BG96" s="273">
        <v>8.3215753634746335E-3</v>
      </c>
      <c r="BH96" s="273">
        <v>3.1497384028886357E-3</v>
      </c>
      <c r="BI96" s="273">
        <v>5.6806016640784829E-2</v>
      </c>
      <c r="BJ96" s="273">
        <v>1.8784468074650357E-2</v>
      </c>
      <c r="BK96" s="273">
        <v>1.1684480447207704E-2</v>
      </c>
      <c r="BL96" s="273">
        <v>4.9469949791487958E-2</v>
      </c>
      <c r="BM96" s="273">
        <v>1.0188394555686391E-2</v>
      </c>
      <c r="BN96" s="273">
        <v>6.4892715378351926E-3</v>
      </c>
      <c r="BO96" s="273">
        <v>2.4831886527961252E-3</v>
      </c>
      <c r="BP96" s="273">
        <v>5.8455251330732493E-3</v>
      </c>
      <c r="BQ96" s="273">
        <v>8.6320339447959818E-3</v>
      </c>
      <c r="BR96" s="273">
        <v>1.0336109796523383E-2</v>
      </c>
      <c r="BS96" s="273">
        <v>1.1339423437673895E-2</v>
      </c>
      <c r="BT96" s="273">
        <v>1.4855771274708701E-3</v>
      </c>
      <c r="BU96" s="273">
        <v>2.1423499095254866E-3</v>
      </c>
      <c r="BV96" s="273">
        <v>0</v>
      </c>
      <c r="BW96" s="273">
        <v>2.5364335057125207E-3</v>
      </c>
      <c r="BX96" s="273">
        <v>1.0037622617237965E-2</v>
      </c>
      <c r="BY96" s="273">
        <v>0.13127243682458609</v>
      </c>
      <c r="BZ96" s="273">
        <v>3.1004980184515629E-3</v>
      </c>
      <c r="CA96" s="273">
        <v>9.4823070881624005E-2</v>
      </c>
      <c r="CB96" s="273">
        <v>1.5059909360451386E-2</v>
      </c>
      <c r="CC96" s="273">
        <v>5.8923016224313582E-3</v>
      </c>
      <c r="CD96" s="273">
        <v>5.263371068395137E-3</v>
      </c>
      <c r="CE96" s="273">
        <v>2.7541021453378019E-4</v>
      </c>
      <c r="CF96" s="273">
        <v>1.2017573791032393E-2</v>
      </c>
      <c r="CG96" s="273">
        <v>1.4042225841297058E-2</v>
      </c>
      <c r="CH96" s="273">
        <v>1.5471010744292132E-2</v>
      </c>
      <c r="CI96" s="273">
        <v>1.4708880967722779E-2</v>
      </c>
      <c r="CJ96" s="273">
        <v>2.0808817671426547E-3</v>
      </c>
      <c r="CK96" s="273">
        <v>4.3174560131238379E-3</v>
      </c>
      <c r="CL96" s="273">
        <v>6.4814152139943742E-3</v>
      </c>
      <c r="CM96" s="273">
        <v>1.0030947928574974E-2</v>
      </c>
      <c r="CN96" s="273">
        <v>1.7885930253874027E-2</v>
      </c>
      <c r="CO96" s="273">
        <v>5.8275865085961765E-3</v>
      </c>
      <c r="CP96" s="273">
        <v>2.7431105998911346E-3</v>
      </c>
      <c r="CQ96" s="273">
        <v>1.5874775394706662E-3</v>
      </c>
      <c r="CR96" s="273">
        <v>7.7279950994706857E-3</v>
      </c>
      <c r="CS96" s="273">
        <v>1.0316441514894876E-2</v>
      </c>
      <c r="CT96" s="273">
        <v>9.5771985299001362E-3</v>
      </c>
      <c r="CU96" s="273">
        <v>1.6051337316536586E-3</v>
      </c>
      <c r="CV96" s="273">
        <v>2.992140295315548E-3</v>
      </c>
      <c r="CW96" s="273">
        <v>4.6486626647762224E-3</v>
      </c>
      <c r="CX96" s="273">
        <v>4.127317012976861E-3</v>
      </c>
      <c r="CY96" s="273">
        <v>0</v>
      </c>
      <c r="CZ96" s="274">
        <v>4.8471298598167512E-3</v>
      </c>
    </row>
    <row r="97" spans="1:104" s="275" customFormat="1" ht="15" customHeight="1" x14ac:dyDescent="0.15">
      <c r="A97" s="276" t="s">
        <v>419</v>
      </c>
      <c r="B97" s="277" t="s">
        <v>603</v>
      </c>
      <c r="C97" s="272">
        <v>7.8033712573429736E-5</v>
      </c>
      <c r="D97" s="273">
        <v>0</v>
      </c>
      <c r="E97" s="273">
        <v>2.5505529063596499E-3</v>
      </c>
      <c r="F97" s="273">
        <v>9.6728580287098629E-4</v>
      </c>
      <c r="G97" s="273">
        <v>1.0262785327006239E-3</v>
      </c>
      <c r="H97" s="273">
        <v>0</v>
      </c>
      <c r="I97" s="273">
        <v>2.4299080460719997E-3</v>
      </c>
      <c r="J97" s="273">
        <v>4.6193186637760852E-3</v>
      </c>
      <c r="K97" s="273">
        <v>1.162476340552639E-3</v>
      </c>
      <c r="L97" s="273">
        <v>4.5964915470444328E-4</v>
      </c>
      <c r="M97" s="273">
        <v>1.6957512992812902E-2</v>
      </c>
      <c r="N97" s="273">
        <v>8.3699948889255221E-3</v>
      </c>
      <c r="O97" s="273">
        <v>3.0782266804643299E-2</v>
      </c>
      <c r="P97" s="273">
        <v>1.3226824115076264E-4</v>
      </c>
      <c r="Q97" s="273">
        <v>7.9553953899503638E-4</v>
      </c>
      <c r="R97" s="273">
        <v>6.1414302673574494E-3</v>
      </c>
      <c r="S97" s="273">
        <v>9.4877036605357865E-4</v>
      </c>
      <c r="T97" s="273">
        <v>6.3368606085423647E-3</v>
      </c>
      <c r="U97" s="273">
        <v>3.2389574464263262E-3</v>
      </c>
      <c r="V97" s="273">
        <v>4.3337975137816651E-3</v>
      </c>
      <c r="W97" s="273">
        <v>1.0777415354853255E-3</v>
      </c>
      <c r="X97" s="273">
        <v>2.7118204419003871E-3</v>
      </c>
      <c r="Y97" s="273">
        <v>3.5932675829048887E-3</v>
      </c>
      <c r="Z97" s="273">
        <v>1.3639626704953338E-3</v>
      </c>
      <c r="AA97" s="273">
        <v>7.3262764952915628E-4</v>
      </c>
      <c r="AB97" s="273">
        <v>4.9899921156880217E-2</v>
      </c>
      <c r="AC97" s="273">
        <v>8.2575637351455806E-3</v>
      </c>
      <c r="AD97" s="273">
        <v>1.6853543716163614E-4</v>
      </c>
      <c r="AE97" s="273">
        <v>4.8624755617744713E-3</v>
      </c>
      <c r="AF97" s="273">
        <v>3.6751815935686383E-3</v>
      </c>
      <c r="AG97" s="273">
        <v>2.4704095864321687E-3</v>
      </c>
      <c r="AH97" s="273">
        <v>3.1818027125064693E-3</v>
      </c>
      <c r="AI97" s="273">
        <v>5.4333828020556099E-4</v>
      </c>
      <c r="AJ97" s="273">
        <v>1.1751304260978453E-3</v>
      </c>
      <c r="AK97" s="273">
        <v>0</v>
      </c>
      <c r="AL97" s="273">
        <v>0</v>
      </c>
      <c r="AM97" s="273">
        <v>4.9416998711276255E-4</v>
      </c>
      <c r="AN97" s="273">
        <v>6.5344739518381659E-4</v>
      </c>
      <c r="AO97" s="273">
        <v>6.1078333679826229E-4</v>
      </c>
      <c r="AP97" s="273">
        <v>0</v>
      </c>
      <c r="AQ97" s="273">
        <v>8.8488868541384158E-4</v>
      </c>
      <c r="AR97" s="273">
        <v>2.1934914634517185E-3</v>
      </c>
      <c r="AS97" s="273">
        <v>1.3613653987388044E-3</v>
      </c>
      <c r="AT97" s="273">
        <v>3.3566895660537594E-3</v>
      </c>
      <c r="AU97" s="273">
        <v>2.4694644796386758E-3</v>
      </c>
      <c r="AV97" s="273">
        <v>5.4796254785413534E-3</v>
      </c>
      <c r="AW97" s="273">
        <v>7.4834072562843905E-3</v>
      </c>
      <c r="AX97" s="273">
        <v>2.8675478318239069E-3</v>
      </c>
      <c r="AY97" s="273">
        <v>4.2701469011754431E-3</v>
      </c>
      <c r="AZ97" s="273">
        <v>9.7086881614570509E-3</v>
      </c>
      <c r="BA97" s="273">
        <v>5.144142008881792E-3</v>
      </c>
      <c r="BB97" s="273">
        <v>2.2765333612742478E-3</v>
      </c>
      <c r="BC97" s="273">
        <v>7.5039384712278648E-3</v>
      </c>
      <c r="BD97" s="273">
        <v>5.8493692500169135E-3</v>
      </c>
      <c r="BE97" s="273">
        <v>6.6968678258686977E-3</v>
      </c>
      <c r="BF97" s="273">
        <v>1.6849696813819729E-3</v>
      </c>
      <c r="BG97" s="273">
        <v>2.3164223053800379E-3</v>
      </c>
      <c r="BH97" s="273">
        <v>6.2408240661513672E-3</v>
      </c>
      <c r="BI97" s="273">
        <v>1.0137270315011404E-4</v>
      </c>
      <c r="BJ97" s="273">
        <v>2.3797826334483263E-3</v>
      </c>
      <c r="BK97" s="273">
        <v>4.5393154226177322E-4</v>
      </c>
      <c r="BL97" s="273">
        <v>8.9786229825278036E-4</v>
      </c>
      <c r="BM97" s="273">
        <v>3.7547088423549578E-3</v>
      </c>
      <c r="BN97" s="273">
        <v>6.6854487586568093E-3</v>
      </c>
      <c r="BO97" s="273">
        <v>8.3658101736912797E-3</v>
      </c>
      <c r="BP97" s="273">
        <v>9.4989803107446583E-4</v>
      </c>
      <c r="BQ97" s="273">
        <v>4.6559401324320088E-3</v>
      </c>
      <c r="BR97" s="273">
        <v>1.7258290186179956E-2</v>
      </c>
      <c r="BS97" s="273">
        <v>2.6933840610631379E-2</v>
      </c>
      <c r="BT97" s="273">
        <v>1.2951406565437291E-2</v>
      </c>
      <c r="BU97" s="273">
        <v>1.5804002060795384E-2</v>
      </c>
      <c r="BV97" s="273">
        <v>0</v>
      </c>
      <c r="BW97" s="273">
        <v>5.1491948715506495E-3</v>
      </c>
      <c r="BX97" s="273">
        <v>3.5935147859252727E-3</v>
      </c>
      <c r="BY97" s="273">
        <v>0</v>
      </c>
      <c r="BZ97" s="273">
        <v>3.9296170100468044E-3</v>
      </c>
      <c r="CA97" s="273">
        <v>1.1673078268945146E-2</v>
      </c>
      <c r="CB97" s="273">
        <v>4.5613040201265094E-3</v>
      </c>
      <c r="CC97" s="273">
        <v>5.5851387809019524E-4</v>
      </c>
      <c r="CD97" s="273">
        <v>1.0303593560145272E-2</v>
      </c>
      <c r="CE97" s="273">
        <v>8.6191422791919564E-4</v>
      </c>
      <c r="CF97" s="273">
        <v>2.288952172265098E-2</v>
      </c>
      <c r="CG97" s="273">
        <v>1.9920103495364112E-2</v>
      </c>
      <c r="CH97" s="273">
        <v>2.3700604031091563E-2</v>
      </c>
      <c r="CI97" s="273">
        <v>1.7420971032310485E-3</v>
      </c>
      <c r="CJ97" s="273">
        <v>3.0187548686416484E-3</v>
      </c>
      <c r="CK97" s="273">
        <v>1.7541516259604562E-3</v>
      </c>
      <c r="CL97" s="273">
        <v>1.7546001721867595E-3</v>
      </c>
      <c r="CM97" s="273">
        <v>9.2487402084518073E-4</v>
      </c>
      <c r="CN97" s="273">
        <v>1.3727782609882716E-3</v>
      </c>
      <c r="CO97" s="273">
        <v>4.9919244061420011E-3</v>
      </c>
      <c r="CP97" s="273">
        <v>7.9144684991073778E-3</v>
      </c>
      <c r="CQ97" s="273">
        <v>7.9414993392865518E-4</v>
      </c>
      <c r="CR97" s="273">
        <v>2.5294028005383978E-3</v>
      </c>
      <c r="CS97" s="273">
        <v>1.5015781670130979E-2</v>
      </c>
      <c r="CT97" s="273">
        <v>3.2556432974313043E-3</v>
      </c>
      <c r="CU97" s="273">
        <v>1.0958562552890069E-2</v>
      </c>
      <c r="CV97" s="273">
        <v>8.4715831741899988E-3</v>
      </c>
      <c r="CW97" s="273">
        <v>1.10428789256912E-2</v>
      </c>
      <c r="CX97" s="273">
        <v>8.5276024230681313E-3</v>
      </c>
      <c r="CY97" s="273">
        <v>0</v>
      </c>
      <c r="CZ97" s="274">
        <v>5.2896991932212516E-3</v>
      </c>
    </row>
    <row r="98" spans="1:104" s="275" customFormat="1" ht="15" customHeight="1" x14ac:dyDescent="0.15">
      <c r="A98" s="276" t="s">
        <v>420</v>
      </c>
      <c r="B98" s="277" t="s">
        <v>604</v>
      </c>
      <c r="C98" s="272">
        <v>2.6987947572176544E-2</v>
      </c>
      <c r="D98" s="273">
        <v>4.6927291252447465E-3</v>
      </c>
      <c r="E98" s="273">
        <v>2.4222144966627959E-2</v>
      </c>
      <c r="F98" s="273">
        <v>1.8739930605798327E-2</v>
      </c>
      <c r="G98" s="273">
        <v>1.4125028200856666E-3</v>
      </c>
      <c r="H98" s="273">
        <v>0</v>
      </c>
      <c r="I98" s="273">
        <v>1.0316072462731182E-2</v>
      </c>
      <c r="J98" s="273">
        <v>1.3610161953804881E-3</v>
      </c>
      <c r="K98" s="273">
        <v>4.1926618436565789E-3</v>
      </c>
      <c r="L98" s="273">
        <v>2.1957680438336744E-3</v>
      </c>
      <c r="M98" s="273">
        <v>5.4429285547990857E-3</v>
      </c>
      <c r="N98" s="273">
        <v>4.9652053775952843E-3</v>
      </c>
      <c r="O98" s="273">
        <v>7.7523743696331316E-3</v>
      </c>
      <c r="P98" s="273">
        <v>2.0047176637434517E-3</v>
      </c>
      <c r="Q98" s="273">
        <v>8.4147382576701957E-3</v>
      </c>
      <c r="R98" s="273">
        <v>4.607188443201047E-3</v>
      </c>
      <c r="S98" s="273">
        <v>9.9061151142705948E-3</v>
      </c>
      <c r="T98" s="273">
        <v>2.4224840074107737E-3</v>
      </c>
      <c r="U98" s="273">
        <v>5.1738966427763112E-3</v>
      </c>
      <c r="V98" s="273">
        <v>2.4190696872102312E-3</v>
      </c>
      <c r="W98" s="273">
        <v>3.1040614397765827E-3</v>
      </c>
      <c r="X98" s="273">
        <v>1.0213080974267652E-2</v>
      </c>
      <c r="Y98" s="273">
        <v>1.9899840625229225E-2</v>
      </c>
      <c r="Z98" s="273">
        <v>1.5670518491072875E-2</v>
      </c>
      <c r="AA98" s="273">
        <v>3.3681031410400081E-3</v>
      </c>
      <c r="AB98" s="273">
        <v>6.2660562353729554E-3</v>
      </c>
      <c r="AC98" s="273">
        <v>3.6409081149706411E-3</v>
      </c>
      <c r="AD98" s="273">
        <v>8.0998893281370183E-3</v>
      </c>
      <c r="AE98" s="273">
        <v>7.4055136537158287E-3</v>
      </c>
      <c r="AF98" s="273">
        <v>1.2072208450030318E-2</v>
      </c>
      <c r="AG98" s="273">
        <v>2.1355108025796553E-3</v>
      </c>
      <c r="AH98" s="273">
        <v>5.552693436541736E-3</v>
      </c>
      <c r="AI98" s="273">
        <v>1.1580144451029315E-2</v>
      </c>
      <c r="AJ98" s="273">
        <v>1.447119601933048E-2</v>
      </c>
      <c r="AK98" s="273">
        <v>0</v>
      </c>
      <c r="AL98" s="273">
        <v>0</v>
      </c>
      <c r="AM98" s="273">
        <v>4.9074255512142452E-3</v>
      </c>
      <c r="AN98" s="273">
        <v>7.7023961271737483E-3</v>
      </c>
      <c r="AO98" s="273">
        <v>4.5973633085531172E-3</v>
      </c>
      <c r="AP98" s="273">
        <v>0</v>
      </c>
      <c r="AQ98" s="273">
        <v>5.498733699132877E-3</v>
      </c>
      <c r="AR98" s="273">
        <v>8.3608338617095976E-3</v>
      </c>
      <c r="AS98" s="273">
        <v>6.0774772347818714E-3</v>
      </c>
      <c r="AT98" s="273">
        <v>6.4908431004481165E-3</v>
      </c>
      <c r="AU98" s="273">
        <v>5.6470891494995023E-3</v>
      </c>
      <c r="AV98" s="273">
        <v>4.6123964132235365E-3</v>
      </c>
      <c r="AW98" s="273">
        <v>8.4691280097536972E-3</v>
      </c>
      <c r="AX98" s="273">
        <v>9.4040826985745413E-3</v>
      </c>
      <c r="AY98" s="273">
        <v>5.1450631639976766E-3</v>
      </c>
      <c r="AZ98" s="273">
        <v>2.5976864385921731E-3</v>
      </c>
      <c r="BA98" s="273">
        <v>7.7157452222942971E-3</v>
      </c>
      <c r="BB98" s="273">
        <v>4.7754101009957499E-3</v>
      </c>
      <c r="BC98" s="273">
        <v>4.3955145738492395E-3</v>
      </c>
      <c r="BD98" s="273">
        <v>4.6318950570971868E-3</v>
      </c>
      <c r="BE98" s="273">
        <v>2.7349812968562779E-3</v>
      </c>
      <c r="BF98" s="273">
        <v>1.3649742769912077E-3</v>
      </c>
      <c r="BG98" s="273">
        <v>2.2348322188822773E-3</v>
      </c>
      <c r="BH98" s="273">
        <v>1.1785686130354883E-3</v>
      </c>
      <c r="BI98" s="273">
        <v>1.8128913331606771E-3</v>
      </c>
      <c r="BJ98" s="273">
        <v>2.7678008375777124E-3</v>
      </c>
      <c r="BK98" s="273">
        <v>8.7147639345356905E-3</v>
      </c>
      <c r="BL98" s="273">
        <v>7.0876157410985499E-3</v>
      </c>
      <c r="BM98" s="273">
        <v>8.7211366884286656E-2</v>
      </c>
      <c r="BN98" s="273">
        <v>7.2035557366087423E-3</v>
      </c>
      <c r="BO98" s="273">
        <v>2.5399325746111229E-2</v>
      </c>
      <c r="BP98" s="273">
        <v>1.9493408199566822E-2</v>
      </c>
      <c r="BQ98" s="273">
        <v>4.4086331448221777E-4</v>
      </c>
      <c r="BR98" s="273">
        <v>7.2643713563830075E-4</v>
      </c>
      <c r="BS98" s="273">
        <v>2.4951798204107217E-3</v>
      </c>
      <c r="BT98" s="273">
        <v>2.5466933356835097E-3</v>
      </c>
      <c r="BU98" s="273">
        <v>1.7047029915839239E-3</v>
      </c>
      <c r="BV98" s="273">
        <v>0</v>
      </c>
      <c r="BW98" s="273">
        <v>2.2417231568941996E-3</v>
      </c>
      <c r="BX98" s="273">
        <v>3.4534292949430875E-2</v>
      </c>
      <c r="BY98" s="273">
        <v>0.20060995920845889</v>
      </c>
      <c r="BZ98" s="273">
        <v>1.6435768661577873E-3</v>
      </c>
      <c r="CA98" s="273">
        <v>8.5928986181821407E-3</v>
      </c>
      <c r="CB98" s="273">
        <v>1.4728220929900669E-2</v>
      </c>
      <c r="CC98" s="273">
        <v>7.7355755429108176E-3</v>
      </c>
      <c r="CD98" s="273">
        <v>9.1609466555175982E-3</v>
      </c>
      <c r="CE98" s="273">
        <v>5.7225452837258073E-4</v>
      </c>
      <c r="CF98" s="273">
        <v>3.2529919724874805E-3</v>
      </c>
      <c r="CG98" s="273">
        <v>9.821491356333081E-3</v>
      </c>
      <c r="CH98" s="273">
        <v>1.0924799412309326E-2</v>
      </c>
      <c r="CI98" s="273">
        <v>1.5567007821870078E-2</v>
      </c>
      <c r="CJ98" s="273">
        <v>2.2529062276036493E-3</v>
      </c>
      <c r="CK98" s="273">
        <v>1.3578167486442704E-2</v>
      </c>
      <c r="CL98" s="273">
        <v>2.2850378506922651E-3</v>
      </c>
      <c r="CM98" s="273">
        <v>4.7884358371263983E-3</v>
      </c>
      <c r="CN98" s="273">
        <v>1.9517272716635399E-3</v>
      </c>
      <c r="CO98" s="273">
        <v>7.8853259839304721E-3</v>
      </c>
      <c r="CP98" s="273">
        <v>0.11018244192205298</v>
      </c>
      <c r="CQ98" s="273">
        <v>1.7178439997000145E-3</v>
      </c>
      <c r="CR98" s="273">
        <v>6.8898154118944436E-3</v>
      </c>
      <c r="CS98" s="273">
        <v>3.7306817996928423E-3</v>
      </c>
      <c r="CT98" s="273">
        <v>2.1648891207518917E-3</v>
      </c>
      <c r="CU98" s="273">
        <v>4.2701261722180705E-3</v>
      </c>
      <c r="CV98" s="273">
        <v>7.3617886750678273E-3</v>
      </c>
      <c r="CW98" s="273">
        <v>6.2881855148470712E-3</v>
      </c>
      <c r="CX98" s="273">
        <v>1.6925115737692089E-3</v>
      </c>
      <c r="CY98" s="273">
        <v>0</v>
      </c>
      <c r="CZ98" s="274">
        <v>3.3157441700892537E-3</v>
      </c>
    </row>
    <row r="99" spans="1:104" s="275" customFormat="1" ht="15" customHeight="1" x14ac:dyDescent="0.15">
      <c r="A99" s="276" t="s">
        <v>421</v>
      </c>
      <c r="B99" s="277" t="s">
        <v>605</v>
      </c>
      <c r="C99" s="272">
        <v>3.7165641848318576E-4</v>
      </c>
      <c r="D99" s="273">
        <v>1.0841716608830357E-3</v>
      </c>
      <c r="E99" s="273">
        <v>1.4235065475514007E-2</v>
      </c>
      <c r="F99" s="273">
        <v>3.0606204395864078E-4</v>
      </c>
      <c r="G99" s="273">
        <v>8.8784039066472243E-3</v>
      </c>
      <c r="H99" s="273">
        <v>0</v>
      </c>
      <c r="I99" s="273">
        <v>1.5555987117794672E-2</v>
      </c>
      <c r="J99" s="273">
        <v>7.6142896680911941E-3</v>
      </c>
      <c r="K99" s="273">
        <v>7.6719103796837147E-3</v>
      </c>
      <c r="L99" s="273">
        <v>9.740168934276413E-4</v>
      </c>
      <c r="M99" s="273">
        <v>2.9128222310547482E-2</v>
      </c>
      <c r="N99" s="273">
        <v>1.6589940770854874E-2</v>
      </c>
      <c r="O99" s="273">
        <v>2.3102437859116982E-2</v>
      </c>
      <c r="P99" s="273">
        <v>4.8466035715319386E-3</v>
      </c>
      <c r="Q99" s="273">
        <v>1.0574455600633611E-2</v>
      </c>
      <c r="R99" s="273">
        <v>3.3792679282847356E-2</v>
      </c>
      <c r="S99" s="273">
        <v>6.5342110459371419E-3</v>
      </c>
      <c r="T99" s="273">
        <v>2.3250553061438511E-2</v>
      </c>
      <c r="U99" s="273">
        <v>7.0628274445701834E-3</v>
      </c>
      <c r="V99" s="273">
        <v>1.0558397843841062E-2</v>
      </c>
      <c r="W99" s="273">
        <v>2.8070516107214154E-2</v>
      </c>
      <c r="X99" s="273">
        <v>8.4346373892844554E-3</v>
      </c>
      <c r="Y99" s="273">
        <v>3.9041817539226864E-2</v>
      </c>
      <c r="Z99" s="273">
        <v>7.4659009332376167E-3</v>
      </c>
      <c r="AA99" s="273">
        <v>7.3571394454221796E-3</v>
      </c>
      <c r="AB99" s="273">
        <v>2.0348021871802052E-2</v>
      </c>
      <c r="AC99" s="273">
        <v>1.3365477068416679E-2</v>
      </c>
      <c r="AD99" s="273">
        <v>6.2869862177365853E-3</v>
      </c>
      <c r="AE99" s="273">
        <v>2.1361203067637207E-2</v>
      </c>
      <c r="AF99" s="273">
        <v>2.069217982403676E-2</v>
      </c>
      <c r="AG99" s="273">
        <v>5.845616394624626E-3</v>
      </c>
      <c r="AH99" s="273">
        <v>5.4964811583249916E-2</v>
      </c>
      <c r="AI99" s="273">
        <v>3.258629957056159E-2</v>
      </c>
      <c r="AJ99" s="273">
        <v>3.5074986172996307E-2</v>
      </c>
      <c r="AK99" s="273">
        <v>0</v>
      </c>
      <c r="AL99" s="273">
        <v>0</v>
      </c>
      <c r="AM99" s="273">
        <v>1.5757333155010562E-3</v>
      </c>
      <c r="AN99" s="273">
        <v>1.1250010682615866E-2</v>
      </c>
      <c r="AO99" s="273">
        <v>3.6213286688220915E-3</v>
      </c>
      <c r="AP99" s="273">
        <v>0</v>
      </c>
      <c r="AQ99" s="273">
        <v>1.0125810112640831E-2</v>
      </c>
      <c r="AR99" s="273">
        <v>1.3591305006919196E-2</v>
      </c>
      <c r="AS99" s="273">
        <v>2.2043304557448021E-2</v>
      </c>
      <c r="AT99" s="273">
        <v>2.4424298639986883E-2</v>
      </c>
      <c r="AU99" s="273">
        <v>1.7332572607700318E-2</v>
      </c>
      <c r="AV99" s="273">
        <v>1.8935564126991888E-2</v>
      </c>
      <c r="AW99" s="273">
        <v>2.3758648609553439E-2</v>
      </c>
      <c r="AX99" s="273">
        <v>2.2843113366920569E-2</v>
      </c>
      <c r="AY99" s="273">
        <v>2.2937812472640151E-2</v>
      </c>
      <c r="AZ99" s="273">
        <v>1.5999212404627122E-2</v>
      </c>
      <c r="BA99" s="273">
        <v>1.9886732198992067E-2</v>
      </c>
      <c r="BB99" s="273">
        <v>2.4534845931311524E-2</v>
      </c>
      <c r="BC99" s="273">
        <v>2.5744373213061184E-2</v>
      </c>
      <c r="BD99" s="273">
        <v>2.731688156158206E-2</v>
      </c>
      <c r="BE99" s="273">
        <v>1.1509229890481988E-2</v>
      </c>
      <c r="BF99" s="273">
        <v>1.0358855719411945E-2</v>
      </c>
      <c r="BG99" s="273">
        <v>1.4564750628795779E-2</v>
      </c>
      <c r="BH99" s="273">
        <v>1.1111968816524929E-2</v>
      </c>
      <c r="BI99" s="273">
        <v>1.705453353108604E-2</v>
      </c>
      <c r="BJ99" s="273">
        <v>5.6234467541769216E-2</v>
      </c>
      <c r="BK99" s="273">
        <v>1.9187729302059111E-2</v>
      </c>
      <c r="BL99" s="273">
        <v>8.3722841934672429E-2</v>
      </c>
      <c r="BM99" s="273">
        <v>0.124558536035924</v>
      </c>
      <c r="BN99" s="273">
        <v>1.8771238591486723E-2</v>
      </c>
      <c r="BO99" s="273">
        <v>0.10485877239080033</v>
      </c>
      <c r="BP99" s="273">
        <v>3.5340026011588699E-2</v>
      </c>
      <c r="BQ99" s="273">
        <v>5.9569629461872345E-2</v>
      </c>
      <c r="BR99" s="273">
        <v>8.2875480733677995E-2</v>
      </c>
      <c r="BS99" s="273">
        <v>8.0714835325661524E-2</v>
      </c>
      <c r="BT99" s="273">
        <v>7.2519154551456633E-2</v>
      </c>
      <c r="BU99" s="273">
        <v>4.559411929615325E-2</v>
      </c>
      <c r="BV99" s="273">
        <v>1.5863998794470688E-3</v>
      </c>
      <c r="BW99" s="273">
        <v>2.578527994384357E-2</v>
      </c>
      <c r="BX99" s="273">
        <v>1.3731996774798036E-2</v>
      </c>
      <c r="BY99" s="273">
        <v>6.533621664583625E-4</v>
      </c>
      <c r="BZ99" s="273">
        <v>1.2200237597624987E-2</v>
      </c>
      <c r="CA99" s="273">
        <v>1.6068117766118523E-2</v>
      </c>
      <c r="CB99" s="273">
        <v>4.1802622330300201E-2</v>
      </c>
      <c r="CC99" s="273">
        <v>0.11961815621348174</v>
      </c>
      <c r="CD99" s="273">
        <v>0.14375257564855298</v>
      </c>
      <c r="CE99" s="273">
        <v>7.4069781045287136E-3</v>
      </c>
      <c r="CF99" s="273">
        <v>9.4349088737918155E-2</v>
      </c>
      <c r="CG99" s="273">
        <v>8.7130326701854457E-2</v>
      </c>
      <c r="CH99" s="273">
        <v>0.139569289455694</v>
      </c>
      <c r="CI99" s="273">
        <v>6.4096955259873689E-2</v>
      </c>
      <c r="CJ99" s="273">
        <v>3.6058493154642532E-2</v>
      </c>
      <c r="CK99" s="273">
        <v>0.10197401721572184</v>
      </c>
      <c r="CL99" s="273">
        <v>3.3561087263723109E-2</v>
      </c>
      <c r="CM99" s="273">
        <v>4.8538569583577516E-2</v>
      </c>
      <c r="CN99" s="273">
        <v>2.3603361324872167E-2</v>
      </c>
      <c r="CO99" s="273">
        <v>5.9151610598305551E-2</v>
      </c>
      <c r="CP99" s="273">
        <v>6.4162507330153815E-2</v>
      </c>
      <c r="CQ99" s="273">
        <v>5.8903491979118559E-2</v>
      </c>
      <c r="CR99" s="273">
        <v>3.2848380115321589E-2</v>
      </c>
      <c r="CS99" s="273">
        <v>0.13056074700909626</v>
      </c>
      <c r="CT99" s="273">
        <v>1.3685250460320557E-2</v>
      </c>
      <c r="CU99" s="273">
        <v>1.556083765792592E-2</v>
      </c>
      <c r="CV99" s="273">
        <v>2.8328875533724655E-2</v>
      </c>
      <c r="CW99" s="273">
        <v>2.7451266692072308E-2</v>
      </c>
      <c r="CX99" s="273">
        <v>2.1691904688985728E-2</v>
      </c>
      <c r="CY99" s="273">
        <v>0</v>
      </c>
      <c r="CZ99" s="274">
        <v>2.8405376212871813E-2</v>
      </c>
    </row>
    <row r="100" spans="1:104" s="275" customFormat="1" ht="15" customHeight="1" x14ac:dyDescent="0.15">
      <c r="A100" s="276" t="s">
        <v>422</v>
      </c>
      <c r="B100" s="277" t="s">
        <v>666</v>
      </c>
      <c r="C100" s="272">
        <v>0</v>
      </c>
      <c r="D100" s="273">
        <v>0</v>
      </c>
      <c r="E100" s="273">
        <v>0</v>
      </c>
      <c r="F100" s="273">
        <v>0</v>
      </c>
      <c r="G100" s="273">
        <v>0</v>
      </c>
      <c r="H100" s="273">
        <v>0</v>
      </c>
      <c r="I100" s="273">
        <v>0</v>
      </c>
      <c r="J100" s="273">
        <v>0</v>
      </c>
      <c r="K100" s="273">
        <v>0</v>
      </c>
      <c r="L100" s="273">
        <v>0</v>
      </c>
      <c r="M100" s="273">
        <v>0</v>
      </c>
      <c r="N100" s="273">
        <v>0</v>
      </c>
      <c r="O100" s="273">
        <v>0</v>
      </c>
      <c r="P100" s="273">
        <v>0</v>
      </c>
      <c r="Q100" s="273">
        <v>0</v>
      </c>
      <c r="R100" s="273">
        <v>0</v>
      </c>
      <c r="S100" s="273">
        <v>0</v>
      </c>
      <c r="T100" s="273">
        <v>0</v>
      </c>
      <c r="U100" s="273">
        <v>0</v>
      </c>
      <c r="V100" s="273">
        <v>0</v>
      </c>
      <c r="W100" s="273">
        <v>0</v>
      </c>
      <c r="X100" s="273">
        <v>0</v>
      </c>
      <c r="Y100" s="273">
        <v>0</v>
      </c>
      <c r="Z100" s="273">
        <v>0</v>
      </c>
      <c r="AA100" s="273">
        <v>0</v>
      </c>
      <c r="AB100" s="273">
        <v>0</v>
      </c>
      <c r="AC100" s="273">
        <v>0</v>
      </c>
      <c r="AD100" s="273">
        <v>0</v>
      </c>
      <c r="AE100" s="273">
        <v>0</v>
      </c>
      <c r="AF100" s="273">
        <v>0</v>
      </c>
      <c r="AG100" s="273">
        <v>0</v>
      </c>
      <c r="AH100" s="273">
        <v>0</v>
      </c>
      <c r="AI100" s="273">
        <v>0</v>
      </c>
      <c r="AJ100" s="273">
        <v>0</v>
      </c>
      <c r="AK100" s="273">
        <v>0</v>
      </c>
      <c r="AL100" s="273">
        <v>0</v>
      </c>
      <c r="AM100" s="273">
        <v>0</v>
      </c>
      <c r="AN100" s="273">
        <v>0</v>
      </c>
      <c r="AO100" s="273">
        <v>0</v>
      </c>
      <c r="AP100" s="273">
        <v>0</v>
      </c>
      <c r="AQ100" s="273">
        <v>0</v>
      </c>
      <c r="AR100" s="273">
        <v>0</v>
      </c>
      <c r="AS100" s="273">
        <v>0</v>
      </c>
      <c r="AT100" s="273">
        <v>0</v>
      </c>
      <c r="AU100" s="273">
        <v>0</v>
      </c>
      <c r="AV100" s="273">
        <v>0</v>
      </c>
      <c r="AW100" s="273">
        <v>0</v>
      </c>
      <c r="AX100" s="273">
        <v>0</v>
      </c>
      <c r="AY100" s="273">
        <v>0</v>
      </c>
      <c r="AZ100" s="273">
        <v>0</v>
      </c>
      <c r="BA100" s="273">
        <v>0</v>
      </c>
      <c r="BB100" s="273">
        <v>0</v>
      </c>
      <c r="BC100" s="273">
        <v>0</v>
      </c>
      <c r="BD100" s="273">
        <v>0</v>
      </c>
      <c r="BE100" s="273">
        <v>0</v>
      </c>
      <c r="BF100" s="273">
        <v>0</v>
      </c>
      <c r="BG100" s="273">
        <v>0</v>
      </c>
      <c r="BH100" s="273">
        <v>0</v>
      </c>
      <c r="BI100" s="273">
        <v>0</v>
      </c>
      <c r="BJ100" s="273">
        <v>0</v>
      </c>
      <c r="BK100" s="273">
        <v>0</v>
      </c>
      <c r="BL100" s="273">
        <v>0</v>
      </c>
      <c r="BM100" s="273">
        <v>0</v>
      </c>
      <c r="BN100" s="273">
        <v>0</v>
      </c>
      <c r="BO100" s="273">
        <v>0</v>
      </c>
      <c r="BP100" s="273">
        <v>0</v>
      </c>
      <c r="BQ100" s="273">
        <v>0</v>
      </c>
      <c r="BR100" s="273">
        <v>0</v>
      </c>
      <c r="BS100" s="273">
        <v>0</v>
      </c>
      <c r="BT100" s="273">
        <v>0</v>
      </c>
      <c r="BU100" s="273">
        <v>0</v>
      </c>
      <c r="BV100" s="273">
        <v>0</v>
      </c>
      <c r="BW100" s="273">
        <v>0</v>
      </c>
      <c r="BX100" s="273">
        <v>0</v>
      </c>
      <c r="BY100" s="273">
        <v>0</v>
      </c>
      <c r="BZ100" s="273">
        <v>0</v>
      </c>
      <c r="CA100" s="273">
        <v>0</v>
      </c>
      <c r="CB100" s="273">
        <v>0</v>
      </c>
      <c r="CC100" s="273">
        <v>0</v>
      </c>
      <c r="CD100" s="273">
        <v>0</v>
      </c>
      <c r="CE100" s="273">
        <v>0</v>
      </c>
      <c r="CF100" s="273">
        <v>0</v>
      </c>
      <c r="CG100" s="273">
        <v>0</v>
      </c>
      <c r="CH100" s="273">
        <v>0</v>
      </c>
      <c r="CI100" s="273">
        <v>0</v>
      </c>
      <c r="CJ100" s="273">
        <v>0</v>
      </c>
      <c r="CK100" s="273">
        <v>0</v>
      </c>
      <c r="CL100" s="273">
        <v>0</v>
      </c>
      <c r="CM100" s="273">
        <v>0</v>
      </c>
      <c r="CN100" s="273">
        <v>0</v>
      </c>
      <c r="CO100" s="273">
        <v>0</v>
      </c>
      <c r="CP100" s="273">
        <v>0</v>
      </c>
      <c r="CQ100" s="273">
        <v>0</v>
      </c>
      <c r="CR100" s="273">
        <v>0</v>
      </c>
      <c r="CS100" s="273">
        <v>0</v>
      </c>
      <c r="CT100" s="273">
        <v>0</v>
      </c>
      <c r="CU100" s="273">
        <v>0</v>
      </c>
      <c r="CV100" s="273">
        <v>0</v>
      </c>
      <c r="CW100" s="273">
        <v>0</v>
      </c>
      <c r="CX100" s="273">
        <v>0</v>
      </c>
      <c r="CY100" s="273">
        <v>0</v>
      </c>
      <c r="CZ100" s="274">
        <v>0</v>
      </c>
    </row>
    <row r="101" spans="1:104" s="275" customFormat="1" ht="15" customHeight="1" x14ac:dyDescent="0.15">
      <c r="A101" s="276" t="s">
        <v>423</v>
      </c>
      <c r="B101" s="277" t="s">
        <v>667</v>
      </c>
      <c r="C101" s="272">
        <v>0</v>
      </c>
      <c r="D101" s="273">
        <v>0</v>
      </c>
      <c r="E101" s="273">
        <v>0</v>
      </c>
      <c r="F101" s="273">
        <v>0</v>
      </c>
      <c r="G101" s="273">
        <v>0</v>
      </c>
      <c r="H101" s="273">
        <v>0</v>
      </c>
      <c r="I101" s="273">
        <v>0</v>
      </c>
      <c r="J101" s="273">
        <v>0</v>
      </c>
      <c r="K101" s="273">
        <v>0</v>
      </c>
      <c r="L101" s="273">
        <v>0</v>
      </c>
      <c r="M101" s="273">
        <v>0</v>
      </c>
      <c r="N101" s="273">
        <v>0</v>
      </c>
      <c r="O101" s="273">
        <v>0</v>
      </c>
      <c r="P101" s="273">
        <v>0</v>
      </c>
      <c r="Q101" s="273">
        <v>0</v>
      </c>
      <c r="R101" s="273">
        <v>0</v>
      </c>
      <c r="S101" s="273">
        <v>0</v>
      </c>
      <c r="T101" s="273">
        <v>0</v>
      </c>
      <c r="U101" s="273">
        <v>0</v>
      </c>
      <c r="V101" s="273">
        <v>0</v>
      </c>
      <c r="W101" s="273">
        <v>0</v>
      </c>
      <c r="X101" s="273">
        <v>0</v>
      </c>
      <c r="Y101" s="273">
        <v>0</v>
      </c>
      <c r="Z101" s="273">
        <v>0</v>
      </c>
      <c r="AA101" s="273">
        <v>0</v>
      </c>
      <c r="AB101" s="273">
        <v>0</v>
      </c>
      <c r="AC101" s="273">
        <v>0</v>
      </c>
      <c r="AD101" s="273">
        <v>0</v>
      </c>
      <c r="AE101" s="273">
        <v>0</v>
      </c>
      <c r="AF101" s="273">
        <v>0</v>
      </c>
      <c r="AG101" s="273">
        <v>0</v>
      </c>
      <c r="AH101" s="273">
        <v>0</v>
      </c>
      <c r="AI101" s="273">
        <v>0</v>
      </c>
      <c r="AJ101" s="273">
        <v>0</v>
      </c>
      <c r="AK101" s="273">
        <v>0</v>
      </c>
      <c r="AL101" s="273">
        <v>0</v>
      </c>
      <c r="AM101" s="273">
        <v>0</v>
      </c>
      <c r="AN101" s="273">
        <v>0</v>
      </c>
      <c r="AO101" s="273">
        <v>0</v>
      </c>
      <c r="AP101" s="273">
        <v>0</v>
      </c>
      <c r="AQ101" s="273">
        <v>0</v>
      </c>
      <c r="AR101" s="273">
        <v>0</v>
      </c>
      <c r="AS101" s="273">
        <v>0</v>
      </c>
      <c r="AT101" s="273">
        <v>0</v>
      </c>
      <c r="AU101" s="273">
        <v>0</v>
      </c>
      <c r="AV101" s="273">
        <v>0</v>
      </c>
      <c r="AW101" s="273">
        <v>0</v>
      </c>
      <c r="AX101" s="273">
        <v>0</v>
      </c>
      <c r="AY101" s="273">
        <v>0</v>
      </c>
      <c r="AZ101" s="273">
        <v>0</v>
      </c>
      <c r="BA101" s="273">
        <v>0</v>
      </c>
      <c r="BB101" s="273">
        <v>0</v>
      </c>
      <c r="BC101" s="273">
        <v>0</v>
      </c>
      <c r="BD101" s="273">
        <v>0</v>
      </c>
      <c r="BE101" s="273">
        <v>0</v>
      </c>
      <c r="BF101" s="273">
        <v>0</v>
      </c>
      <c r="BG101" s="273">
        <v>0</v>
      </c>
      <c r="BH101" s="273">
        <v>0</v>
      </c>
      <c r="BI101" s="273">
        <v>0</v>
      </c>
      <c r="BJ101" s="273">
        <v>0</v>
      </c>
      <c r="BK101" s="273">
        <v>0</v>
      </c>
      <c r="BL101" s="273">
        <v>0</v>
      </c>
      <c r="BM101" s="273">
        <v>0</v>
      </c>
      <c r="BN101" s="273">
        <v>0</v>
      </c>
      <c r="BO101" s="273">
        <v>0</v>
      </c>
      <c r="BP101" s="273">
        <v>0</v>
      </c>
      <c r="BQ101" s="273">
        <v>0</v>
      </c>
      <c r="BR101" s="273">
        <v>0</v>
      </c>
      <c r="BS101" s="273">
        <v>0</v>
      </c>
      <c r="BT101" s="273">
        <v>0</v>
      </c>
      <c r="BU101" s="273">
        <v>0</v>
      </c>
      <c r="BV101" s="273">
        <v>0</v>
      </c>
      <c r="BW101" s="273">
        <v>0</v>
      </c>
      <c r="BX101" s="273">
        <v>0</v>
      </c>
      <c r="BY101" s="273">
        <v>0</v>
      </c>
      <c r="BZ101" s="273">
        <v>0</v>
      </c>
      <c r="CA101" s="273">
        <v>0</v>
      </c>
      <c r="CB101" s="273">
        <v>0</v>
      </c>
      <c r="CC101" s="273">
        <v>0</v>
      </c>
      <c r="CD101" s="273">
        <v>0</v>
      </c>
      <c r="CE101" s="273">
        <v>0</v>
      </c>
      <c r="CF101" s="273">
        <v>0</v>
      </c>
      <c r="CG101" s="273">
        <v>0</v>
      </c>
      <c r="CH101" s="273">
        <v>0</v>
      </c>
      <c r="CI101" s="273">
        <v>0</v>
      </c>
      <c r="CJ101" s="273">
        <v>2.2781354647895629E-3</v>
      </c>
      <c r="CK101" s="273">
        <v>0</v>
      </c>
      <c r="CL101" s="273">
        <v>1.5353055732576506E-3</v>
      </c>
      <c r="CM101" s="273">
        <v>1.5307775025122791E-3</v>
      </c>
      <c r="CN101" s="273">
        <v>5.6087769660708225E-3</v>
      </c>
      <c r="CO101" s="273">
        <v>0</v>
      </c>
      <c r="CP101" s="273">
        <v>0</v>
      </c>
      <c r="CQ101" s="273">
        <v>0</v>
      </c>
      <c r="CR101" s="273">
        <v>0</v>
      </c>
      <c r="CS101" s="273">
        <v>0</v>
      </c>
      <c r="CT101" s="273">
        <v>1.6559104925583584E-2</v>
      </c>
      <c r="CU101" s="273">
        <v>7.1617261408737261E-3</v>
      </c>
      <c r="CV101" s="273">
        <v>0</v>
      </c>
      <c r="CW101" s="273">
        <v>0</v>
      </c>
      <c r="CX101" s="273">
        <v>0</v>
      </c>
      <c r="CY101" s="273">
        <v>0</v>
      </c>
      <c r="CZ101" s="274">
        <v>0</v>
      </c>
    </row>
    <row r="102" spans="1:104" s="275" customFormat="1" ht="15" customHeight="1" x14ac:dyDescent="0.15">
      <c r="A102" s="276" t="s">
        <v>424</v>
      </c>
      <c r="B102" s="277" t="s">
        <v>607</v>
      </c>
      <c r="C102" s="272">
        <v>3.4060983227162697E-8</v>
      </c>
      <c r="D102" s="273">
        <v>0</v>
      </c>
      <c r="E102" s="273">
        <v>9.8875977699133639E-5</v>
      </c>
      <c r="F102" s="273">
        <v>1.510378179878415E-6</v>
      </c>
      <c r="G102" s="273">
        <v>3.3206643800188657E-5</v>
      </c>
      <c r="H102" s="273">
        <v>0</v>
      </c>
      <c r="I102" s="273">
        <v>3.6143941616443186E-5</v>
      </c>
      <c r="J102" s="273">
        <v>6.1269470020140605E-5</v>
      </c>
      <c r="K102" s="273">
        <v>3.6176649602260554E-5</v>
      </c>
      <c r="L102" s="273">
        <v>4.0169008220445085E-5</v>
      </c>
      <c r="M102" s="273">
        <v>9.7440564132843157E-5</v>
      </c>
      <c r="N102" s="273">
        <v>2.3727525239810096E-5</v>
      </c>
      <c r="O102" s="273">
        <v>2.2879710679841672E-4</v>
      </c>
      <c r="P102" s="273">
        <v>3.6612543775867556E-5</v>
      </c>
      <c r="Q102" s="273">
        <v>8.2097464296417174E-5</v>
      </c>
      <c r="R102" s="273">
        <v>7.7060627969735101E-5</v>
      </c>
      <c r="S102" s="273">
        <v>3.4631353331365733E-5</v>
      </c>
      <c r="T102" s="273">
        <v>3.4956479183416649E-5</v>
      </c>
      <c r="U102" s="273">
        <v>5.1636698939603505E-5</v>
      </c>
      <c r="V102" s="273">
        <v>4.4082822833976948E-5</v>
      </c>
      <c r="W102" s="273">
        <v>4.3999840000581818E-5</v>
      </c>
      <c r="X102" s="273">
        <v>2.3607658207741562E-5</v>
      </c>
      <c r="Y102" s="273">
        <v>2.2005721487586773E-5</v>
      </c>
      <c r="Z102" s="273">
        <v>9.2629043836694993E-6</v>
      </c>
      <c r="AA102" s="273">
        <v>8.083153605637633E-6</v>
      </c>
      <c r="AB102" s="273">
        <v>8.1084431930924456E-5</v>
      </c>
      <c r="AC102" s="273">
        <v>8.868310260168218E-6</v>
      </c>
      <c r="AD102" s="273">
        <v>2.939842881730432E-5</v>
      </c>
      <c r="AE102" s="273">
        <v>3.9430254157545501E-5</v>
      </c>
      <c r="AF102" s="273">
        <v>4.7641242879593458E-5</v>
      </c>
      <c r="AG102" s="273">
        <v>3.4108937391285348E-5</v>
      </c>
      <c r="AH102" s="273">
        <v>2.1123611855979214E-6</v>
      </c>
      <c r="AI102" s="273">
        <v>5.2853180313682365E-6</v>
      </c>
      <c r="AJ102" s="273">
        <v>3.6746381188114147E-6</v>
      </c>
      <c r="AK102" s="273">
        <v>0</v>
      </c>
      <c r="AL102" s="273">
        <v>0</v>
      </c>
      <c r="AM102" s="273">
        <v>1.5354708921085883E-5</v>
      </c>
      <c r="AN102" s="273">
        <v>5.9493952982027567E-6</v>
      </c>
      <c r="AO102" s="273">
        <v>5.3766138802663934E-6</v>
      </c>
      <c r="AP102" s="273">
        <v>0</v>
      </c>
      <c r="AQ102" s="273">
        <v>5.7770900486828547E-6</v>
      </c>
      <c r="AR102" s="273">
        <v>4.8132543545087783E-5</v>
      </c>
      <c r="AS102" s="273">
        <v>3.7497694102982302E-5</v>
      </c>
      <c r="AT102" s="273">
        <v>4.257474932635665E-5</v>
      </c>
      <c r="AU102" s="273">
        <v>9.5927385915437015E-6</v>
      </c>
      <c r="AV102" s="273">
        <v>2.3052416258141714E-5</v>
      </c>
      <c r="AW102" s="273">
        <v>1.5331263114983534E-4</v>
      </c>
      <c r="AX102" s="273">
        <v>8.3512015434135032E-5</v>
      </c>
      <c r="AY102" s="273">
        <v>1.5571051191399305E-5</v>
      </c>
      <c r="AZ102" s="273">
        <v>4.5680531626876693E-5</v>
      </c>
      <c r="BA102" s="273">
        <v>3.1809789930642185E-5</v>
      </c>
      <c r="BB102" s="273">
        <v>2.8414489258435109E-6</v>
      </c>
      <c r="BC102" s="273">
        <v>2.3790000972249588E-5</v>
      </c>
      <c r="BD102" s="273">
        <v>5.5133193110572349E-5</v>
      </c>
      <c r="BE102" s="273">
        <v>3.5939430349817261E-5</v>
      </c>
      <c r="BF102" s="273">
        <v>9.8440038723230093E-5</v>
      </c>
      <c r="BG102" s="273">
        <v>1.8158395190479113E-4</v>
      </c>
      <c r="BH102" s="273">
        <v>5.1749941420918281E-5</v>
      </c>
      <c r="BI102" s="273">
        <v>2.7051704492305711E-6</v>
      </c>
      <c r="BJ102" s="273">
        <v>1.0541068347681652E-5</v>
      </c>
      <c r="BK102" s="273">
        <v>1.8025813399727606E-5</v>
      </c>
      <c r="BL102" s="273">
        <v>6.2996323377782673E-5</v>
      </c>
      <c r="BM102" s="273">
        <v>8.6821779244211706E-5</v>
      </c>
      <c r="BN102" s="273">
        <v>9.7109356396723865E-6</v>
      </c>
      <c r="BO102" s="273">
        <v>4.0170745424156974E-5</v>
      </c>
      <c r="BP102" s="273">
        <v>5.308198093633684E-5</v>
      </c>
      <c r="BQ102" s="273">
        <v>7.1815715289786131E-5</v>
      </c>
      <c r="BR102" s="273">
        <v>6.2256138788838286E-5</v>
      </c>
      <c r="BS102" s="273">
        <v>6.362093777929472E-5</v>
      </c>
      <c r="BT102" s="273">
        <v>4.3452279256105643E-5</v>
      </c>
      <c r="BU102" s="273">
        <v>2.7045950729373862E-5</v>
      </c>
      <c r="BV102" s="273">
        <v>0</v>
      </c>
      <c r="BW102" s="273">
        <v>2.9359043861989661E-3</v>
      </c>
      <c r="BX102" s="273">
        <v>1.0157892529009603E-4</v>
      </c>
      <c r="BY102" s="273">
        <v>1.1184600820659729E-5</v>
      </c>
      <c r="BZ102" s="273">
        <v>1.6214757792876053E-4</v>
      </c>
      <c r="CA102" s="273">
        <v>2.5952825567018557E-4</v>
      </c>
      <c r="CB102" s="273">
        <v>4.500925747898601E-5</v>
      </c>
      <c r="CC102" s="273">
        <v>2.8202773787332679E-5</v>
      </c>
      <c r="CD102" s="273">
        <v>4.2070600110363314E-5</v>
      </c>
      <c r="CE102" s="273">
        <v>2.8253495704019755E-4</v>
      </c>
      <c r="CF102" s="273">
        <v>4.6713889372735045E-4</v>
      </c>
      <c r="CG102" s="273">
        <v>1.1499575437271905E-3</v>
      </c>
      <c r="CH102" s="273">
        <v>1.4475665723320531E-4</v>
      </c>
      <c r="CI102" s="273">
        <v>1.0535085962684326E-4</v>
      </c>
      <c r="CJ102" s="273">
        <v>1.1977168099705015E-4</v>
      </c>
      <c r="CK102" s="273">
        <v>8.3846781523394363E-5</v>
      </c>
      <c r="CL102" s="273">
        <v>9.470809775953307E-3</v>
      </c>
      <c r="CM102" s="273">
        <v>1.0104984219098508E-2</v>
      </c>
      <c r="CN102" s="273">
        <v>9.3947918576214855E-3</v>
      </c>
      <c r="CO102" s="273">
        <v>6.6354608688044096E-5</v>
      </c>
      <c r="CP102" s="273">
        <v>5.6701751685468628E-5</v>
      </c>
      <c r="CQ102" s="273">
        <v>8.3230597106895233E-4</v>
      </c>
      <c r="CR102" s="273">
        <v>1.9240282831406928E-5</v>
      </c>
      <c r="CS102" s="273">
        <v>6.1723237400425197E-5</v>
      </c>
      <c r="CT102" s="273">
        <v>1.2280149935907696E-2</v>
      </c>
      <c r="CU102" s="273">
        <v>2.8791577246815082E-3</v>
      </c>
      <c r="CV102" s="273">
        <v>2.7316208148540626E-2</v>
      </c>
      <c r="CW102" s="273">
        <v>8.1848555485746993E-5</v>
      </c>
      <c r="CX102" s="273">
        <v>4.8270881632869294E-4</v>
      </c>
      <c r="CY102" s="273">
        <v>0</v>
      </c>
      <c r="CZ102" s="274">
        <v>8.3047720740214172E-4</v>
      </c>
    </row>
    <row r="103" spans="1:104" s="275" customFormat="1" ht="15" customHeight="1" x14ac:dyDescent="0.15">
      <c r="A103" s="276" t="s">
        <v>425</v>
      </c>
      <c r="B103" s="277" t="s">
        <v>668</v>
      </c>
      <c r="C103" s="272">
        <v>0</v>
      </c>
      <c r="D103" s="273">
        <v>0</v>
      </c>
      <c r="E103" s="273">
        <v>0</v>
      </c>
      <c r="F103" s="273">
        <v>0</v>
      </c>
      <c r="G103" s="273">
        <v>0</v>
      </c>
      <c r="H103" s="273">
        <v>0</v>
      </c>
      <c r="I103" s="273">
        <v>0</v>
      </c>
      <c r="J103" s="273">
        <v>0</v>
      </c>
      <c r="K103" s="273">
        <v>0</v>
      </c>
      <c r="L103" s="273">
        <v>0</v>
      </c>
      <c r="M103" s="273">
        <v>0</v>
      </c>
      <c r="N103" s="273">
        <v>0</v>
      </c>
      <c r="O103" s="273">
        <v>0</v>
      </c>
      <c r="P103" s="273">
        <v>0</v>
      </c>
      <c r="Q103" s="273">
        <v>0</v>
      </c>
      <c r="R103" s="273">
        <v>0</v>
      </c>
      <c r="S103" s="273">
        <v>0</v>
      </c>
      <c r="T103" s="273">
        <v>0</v>
      </c>
      <c r="U103" s="273">
        <v>0</v>
      </c>
      <c r="V103" s="273">
        <v>0</v>
      </c>
      <c r="W103" s="273">
        <v>0</v>
      </c>
      <c r="X103" s="273">
        <v>0</v>
      </c>
      <c r="Y103" s="273">
        <v>0</v>
      </c>
      <c r="Z103" s="273">
        <v>0</v>
      </c>
      <c r="AA103" s="273">
        <v>0</v>
      </c>
      <c r="AB103" s="273">
        <v>0</v>
      </c>
      <c r="AC103" s="273">
        <v>0</v>
      </c>
      <c r="AD103" s="273">
        <v>0</v>
      </c>
      <c r="AE103" s="273">
        <v>0</v>
      </c>
      <c r="AF103" s="273">
        <v>0</v>
      </c>
      <c r="AG103" s="273">
        <v>0</v>
      </c>
      <c r="AH103" s="273">
        <v>0</v>
      </c>
      <c r="AI103" s="273">
        <v>0</v>
      </c>
      <c r="AJ103" s="273">
        <v>0</v>
      </c>
      <c r="AK103" s="273">
        <v>0</v>
      </c>
      <c r="AL103" s="273">
        <v>0</v>
      </c>
      <c r="AM103" s="273">
        <v>0</v>
      </c>
      <c r="AN103" s="273">
        <v>0</v>
      </c>
      <c r="AO103" s="273">
        <v>0</v>
      </c>
      <c r="AP103" s="273">
        <v>0</v>
      </c>
      <c r="AQ103" s="273">
        <v>0</v>
      </c>
      <c r="AR103" s="273">
        <v>0</v>
      </c>
      <c r="AS103" s="273">
        <v>0</v>
      </c>
      <c r="AT103" s="273">
        <v>0</v>
      </c>
      <c r="AU103" s="273">
        <v>0</v>
      </c>
      <c r="AV103" s="273">
        <v>0</v>
      </c>
      <c r="AW103" s="273">
        <v>0</v>
      </c>
      <c r="AX103" s="273">
        <v>0</v>
      </c>
      <c r="AY103" s="273">
        <v>0</v>
      </c>
      <c r="AZ103" s="273">
        <v>0</v>
      </c>
      <c r="BA103" s="273">
        <v>0</v>
      </c>
      <c r="BB103" s="273">
        <v>0</v>
      </c>
      <c r="BC103" s="273">
        <v>0</v>
      </c>
      <c r="BD103" s="273">
        <v>0</v>
      </c>
      <c r="BE103" s="273">
        <v>0</v>
      </c>
      <c r="BF103" s="273">
        <v>0</v>
      </c>
      <c r="BG103" s="273">
        <v>0</v>
      </c>
      <c r="BH103" s="273">
        <v>0</v>
      </c>
      <c r="BI103" s="273">
        <v>0</v>
      </c>
      <c r="BJ103" s="273">
        <v>0</v>
      </c>
      <c r="BK103" s="273">
        <v>0</v>
      </c>
      <c r="BL103" s="273">
        <v>0</v>
      </c>
      <c r="BM103" s="273">
        <v>0</v>
      </c>
      <c r="BN103" s="273">
        <v>0</v>
      </c>
      <c r="BO103" s="273">
        <v>0</v>
      </c>
      <c r="BP103" s="273">
        <v>0</v>
      </c>
      <c r="BQ103" s="273">
        <v>0</v>
      </c>
      <c r="BR103" s="273">
        <v>3.5246952286571783E-5</v>
      </c>
      <c r="BS103" s="273">
        <v>0</v>
      </c>
      <c r="BT103" s="273">
        <v>0</v>
      </c>
      <c r="BU103" s="273">
        <v>0</v>
      </c>
      <c r="BV103" s="273">
        <v>0</v>
      </c>
      <c r="BW103" s="273">
        <v>0</v>
      </c>
      <c r="BX103" s="273">
        <v>0</v>
      </c>
      <c r="BY103" s="273">
        <v>0</v>
      </c>
      <c r="BZ103" s="273">
        <v>0</v>
      </c>
      <c r="CA103" s="273">
        <v>0</v>
      </c>
      <c r="CB103" s="273">
        <v>0</v>
      </c>
      <c r="CC103" s="273">
        <v>0</v>
      </c>
      <c r="CD103" s="273">
        <v>0</v>
      </c>
      <c r="CE103" s="273">
        <v>0</v>
      </c>
      <c r="CF103" s="273">
        <v>1.3632518781340599E-4</v>
      </c>
      <c r="CG103" s="273">
        <v>5.4397807413196865E-2</v>
      </c>
      <c r="CH103" s="273">
        <v>8.0489048697458924E-3</v>
      </c>
      <c r="CI103" s="273">
        <v>0</v>
      </c>
      <c r="CJ103" s="273">
        <v>1.140691324249389E-4</v>
      </c>
      <c r="CK103" s="273">
        <v>5.5480260986664359E-6</v>
      </c>
      <c r="CL103" s="273">
        <v>0</v>
      </c>
      <c r="CM103" s="273">
        <v>0</v>
      </c>
      <c r="CN103" s="273">
        <v>0</v>
      </c>
      <c r="CO103" s="273">
        <v>0</v>
      </c>
      <c r="CP103" s="273">
        <v>0</v>
      </c>
      <c r="CQ103" s="273">
        <v>2.7512366722497283E-3</v>
      </c>
      <c r="CR103" s="273">
        <v>0</v>
      </c>
      <c r="CS103" s="273">
        <v>0</v>
      </c>
      <c r="CT103" s="273">
        <v>2.9344795532235315E-3</v>
      </c>
      <c r="CU103" s="273">
        <v>2.3349570040424655E-4</v>
      </c>
      <c r="CV103" s="273">
        <v>0</v>
      </c>
      <c r="CW103" s="273">
        <v>6.6448209009848042E-3</v>
      </c>
      <c r="CX103" s="273">
        <v>1.4149275898775696E-3</v>
      </c>
      <c r="CY103" s="273">
        <v>0</v>
      </c>
      <c r="CZ103" s="274">
        <v>4.7889203949311507E-4</v>
      </c>
    </row>
    <row r="104" spans="1:104" s="275" customFormat="1" ht="15" customHeight="1" x14ac:dyDescent="0.15">
      <c r="A104" s="276" t="s">
        <v>426</v>
      </c>
      <c r="B104" s="277" t="s">
        <v>609</v>
      </c>
      <c r="C104" s="272">
        <v>2.4694212839692954E-7</v>
      </c>
      <c r="D104" s="273">
        <v>0</v>
      </c>
      <c r="E104" s="273">
        <v>9.5474494960190773E-4</v>
      </c>
      <c r="F104" s="273">
        <v>1.2536138892990846E-4</v>
      </c>
      <c r="G104" s="273">
        <v>9.5577162362105021E-4</v>
      </c>
      <c r="H104" s="273">
        <v>0</v>
      </c>
      <c r="I104" s="273">
        <v>1.6158212166677069E-4</v>
      </c>
      <c r="J104" s="273">
        <v>4.6179706448970604E-5</v>
      </c>
      <c r="K104" s="273">
        <v>3.3129337225853918E-5</v>
      </c>
      <c r="L104" s="273">
        <v>3.0665025225136745E-6</v>
      </c>
      <c r="M104" s="273">
        <v>1.0450019165007617E-4</v>
      </c>
      <c r="N104" s="273">
        <v>7.4300262175358832E-5</v>
      </c>
      <c r="O104" s="273">
        <v>2.9341246430246253E-4</v>
      </c>
      <c r="P104" s="273">
        <v>1.1114005383346358E-4</v>
      </c>
      <c r="Q104" s="273">
        <v>5.5906862189584704E-5</v>
      </c>
      <c r="R104" s="273">
        <v>1.1255187140863683E-4</v>
      </c>
      <c r="S104" s="273">
        <v>3.9953901859441024E-5</v>
      </c>
      <c r="T104" s="273">
        <v>9.1136535013907691E-5</v>
      </c>
      <c r="U104" s="273">
        <v>4.009268739559196E-5</v>
      </c>
      <c r="V104" s="273">
        <v>4.4148914022633586E-5</v>
      </c>
      <c r="W104" s="273">
        <v>8.9672401191268389E-5</v>
      </c>
      <c r="X104" s="273">
        <v>7.3300321472185223E-5</v>
      </c>
      <c r="Y104" s="273">
        <v>4.9346163335800639E-5</v>
      </c>
      <c r="Z104" s="273">
        <v>5.5577426302016996E-5</v>
      </c>
      <c r="AA104" s="273">
        <v>4.996858592575991E-5</v>
      </c>
      <c r="AB104" s="273">
        <v>1.035259244632412E-4</v>
      </c>
      <c r="AC104" s="273">
        <v>6.184479523538362E-5</v>
      </c>
      <c r="AD104" s="273">
        <v>6.5018747331392618E-5</v>
      </c>
      <c r="AE104" s="273">
        <v>4.6154321198322191E-5</v>
      </c>
      <c r="AF104" s="273">
        <v>4.7022525439598743E-5</v>
      </c>
      <c r="AG104" s="273">
        <v>8.4604730824647291E-5</v>
      </c>
      <c r="AH104" s="273">
        <v>9.2239771771109242E-5</v>
      </c>
      <c r="AI104" s="273">
        <v>6.0186875189743549E-5</v>
      </c>
      <c r="AJ104" s="273">
        <v>6.4164834843860862E-5</v>
      </c>
      <c r="AK104" s="273">
        <v>0</v>
      </c>
      <c r="AL104" s="273">
        <v>0</v>
      </c>
      <c r="AM104" s="273">
        <v>2.6841615594978661E-5</v>
      </c>
      <c r="AN104" s="273">
        <v>6.0907345235191758E-5</v>
      </c>
      <c r="AO104" s="273">
        <v>7.3838830622325132E-5</v>
      </c>
      <c r="AP104" s="273">
        <v>0</v>
      </c>
      <c r="AQ104" s="273">
        <v>7.572336311123011E-5</v>
      </c>
      <c r="AR104" s="273">
        <v>6.5129844400943867E-5</v>
      </c>
      <c r="AS104" s="273">
        <v>4.2656266662604168E-5</v>
      </c>
      <c r="AT104" s="273">
        <v>8.7303199469406434E-5</v>
      </c>
      <c r="AU104" s="273">
        <v>5.5777573312150004E-5</v>
      </c>
      <c r="AV104" s="273">
        <v>7.6916181910490259E-5</v>
      </c>
      <c r="AW104" s="273">
        <v>8.2151223626789605E-5</v>
      </c>
      <c r="AX104" s="273">
        <v>7.2647393990283687E-5</v>
      </c>
      <c r="AY104" s="273">
        <v>1.0754291949224684E-4</v>
      </c>
      <c r="AZ104" s="273">
        <v>9.273935515628846E-5</v>
      </c>
      <c r="BA104" s="273">
        <v>7.2975400429120307E-5</v>
      </c>
      <c r="BB104" s="273">
        <v>9.3412633437105414E-5</v>
      </c>
      <c r="BC104" s="273">
        <v>9.1460293068720843E-5</v>
      </c>
      <c r="BD104" s="273">
        <v>8.4921273637346786E-5</v>
      </c>
      <c r="BE104" s="273">
        <v>4.9775796094457199E-5</v>
      </c>
      <c r="BF104" s="273">
        <v>1.5392679795051494E-4</v>
      </c>
      <c r="BG104" s="273">
        <v>1.2330531869210478E-4</v>
      </c>
      <c r="BH104" s="273">
        <v>1.0674083077954352E-4</v>
      </c>
      <c r="BI104" s="273">
        <v>6.6632619486310917E-5</v>
      </c>
      <c r="BJ104" s="273">
        <v>1.7302646304790824E-4</v>
      </c>
      <c r="BK104" s="273">
        <v>1.1912501348613553E-4</v>
      </c>
      <c r="BL104" s="273">
        <v>3.4784905928462686E-4</v>
      </c>
      <c r="BM104" s="273">
        <v>9.4523281454640548E-5</v>
      </c>
      <c r="BN104" s="273">
        <v>1.4501119858569608E-4</v>
      </c>
      <c r="BO104" s="273">
        <v>2.4411959555303261E-4</v>
      </c>
      <c r="BP104" s="273">
        <v>0</v>
      </c>
      <c r="BQ104" s="273">
        <v>1.0130639446057574E-3</v>
      </c>
      <c r="BR104" s="273">
        <v>6.1771691738770902E-4</v>
      </c>
      <c r="BS104" s="273">
        <v>1.5824616152881128E-4</v>
      </c>
      <c r="BT104" s="273">
        <v>1.0234960621191475E-3</v>
      </c>
      <c r="BU104" s="273">
        <v>6.3416567478188706E-4</v>
      </c>
      <c r="BV104" s="273">
        <v>3.2405612159017519E-4</v>
      </c>
      <c r="BW104" s="273">
        <v>1.8630739077668055E-4</v>
      </c>
      <c r="BX104" s="273">
        <v>3.0603661473146959E-4</v>
      </c>
      <c r="BY104" s="273">
        <v>0</v>
      </c>
      <c r="BZ104" s="273">
        <v>2.4726958577530282E-4</v>
      </c>
      <c r="CA104" s="273">
        <v>1.3594337201771624E-4</v>
      </c>
      <c r="CB104" s="273">
        <v>1.0460339630133683E-4</v>
      </c>
      <c r="CC104" s="273">
        <v>2.1384629527868745E-4</v>
      </c>
      <c r="CD104" s="273">
        <v>2.8363853590941267E-4</v>
      </c>
      <c r="CE104" s="273">
        <v>1.8697958695412947E-4</v>
      </c>
      <c r="CF104" s="273">
        <v>3.1355645407050954E-4</v>
      </c>
      <c r="CG104" s="273">
        <v>1.2998846946134679E-3</v>
      </c>
      <c r="CH104" s="273">
        <v>2.3352116488381961E-3</v>
      </c>
      <c r="CI104" s="273">
        <v>3.4735477999574656E-4</v>
      </c>
      <c r="CJ104" s="273">
        <v>3.2044690778722527E-4</v>
      </c>
      <c r="CK104" s="273">
        <v>2.1228716507919894E-3</v>
      </c>
      <c r="CL104" s="273">
        <v>3.0598511552907572E-4</v>
      </c>
      <c r="CM104" s="273">
        <v>1.779045795010551E-4</v>
      </c>
      <c r="CN104" s="273">
        <v>2.7482867696100035E-4</v>
      </c>
      <c r="CO104" s="273">
        <v>2.540210274581857E-3</v>
      </c>
      <c r="CP104" s="273">
        <v>9.830939383839647E-4</v>
      </c>
      <c r="CQ104" s="273">
        <v>2.7219617816851898E-3</v>
      </c>
      <c r="CR104" s="273">
        <v>4.1915740623271058E-4</v>
      </c>
      <c r="CS104" s="273">
        <v>1.0991033444689639E-3</v>
      </c>
      <c r="CT104" s="273">
        <v>2.8894057366196891E-3</v>
      </c>
      <c r="CU104" s="273">
        <v>3.8771773575875643E-4</v>
      </c>
      <c r="CV104" s="273">
        <v>1.9868858300918554E-3</v>
      </c>
      <c r="CW104" s="273">
        <v>3.3239978703649732E-3</v>
      </c>
      <c r="CX104" s="273">
        <v>9.376240149313677E-3</v>
      </c>
      <c r="CY104" s="273">
        <v>0</v>
      </c>
      <c r="CZ104" s="274">
        <v>4.3558419761822835E-4</v>
      </c>
    </row>
    <row r="105" spans="1:104" s="275" customFormat="1" ht="15" customHeight="1" x14ac:dyDescent="0.15">
      <c r="A105" s="276" t="s">
        <v>427</v>
      </c>
      <c r="B105" s="277" t="s">
        <v>669</v>
      </c>
      <c r="C105" s="272">
        <v>1.5134146372409063E-4</v>
      </c>
      <c r="D105" s="273">
        <v>7.367231004845688E-4</v>
      </c>
      <c r="E105" s="273">
        <v>2.0697323531657951E-3</v>
      </c>
      <c r="F105" s="273">
        <v>2.1110134895094084E-3</v>
      </c>
      <c r="G105" s="273">
        <v>1.2062453204630553E-3</v>
      </c>
      <c r="H105" s="273">
        <v>0</v>
      </c>
      <c r="I105" s="273">
        <v>8.6588879626973644E-4</v>
      </c>
      <c r="J105" s="273">
        <v>3.9371708117777736E-4</v>
      </c>
      <c r="K105" s="273">
        <v>6.7599817813088941E-4</v>
      </c>
      <c r="L105" s="273">
        <v>8.8732838949331856E-5</v>
      </c>
      <c r="M105" s="273">
        <v>8.2292241137401159E-4</v>
      </c>
      <c r="N105" s="273">
        <v>9.6228909920243789E-4</v>
      </c>
      <c r="O105" s="273">
        <v>7.6275492471821339E-4</v>
      </c>
      <c r="P105" s="273">
        <v>4.0953952128737227E-5</v>
      </c>
      <c r="Q105" s="273">
        <v>8.8569565009355585E-4</v>
      </c>
      <c r="R105" s="273">
        <v>1.3378711119555334E-3</v>
      </c>
      <c r="S105" s="273">
        <v>6.2378181475109885E-4</v>
      </c>
      <c r="T105" s="273">
        <v>1.2659239247137313E-3</v>
      </c>
      <c r="U105" s="273">
        <v>6.7819870309496861E-4</v>
      </c>
      <c r="V105" s="273">
        <v>7.7049107735907541E-4</v>
      </c>
      <c r="W105" s="273">
        <v>9.7352373264097221E-4</v>
      </c>
      <c r="X105" s="273">
        <v>7.9697705393912718E-4</v>
      </c>
      <c r="Y105" s="273">
        <v>4.7745747227612514E-4</v>
      </c>
      <c r="Z105" s="273">
        <v>1.8062663548155524E-4</v>
      </c>
      <c r="AA105" s="273">
        <v>6.0623652042282236E-4</v>
      </c>
      <c r="AB105" s="273">
        <v>5.5039817335896944E-4</v>
      </c>
      <c r="AC105" s="273">
        <v>7.2883507743435119E-4</v>
      </c>
      <c r="AD105" s="273">
        <v>2.9398428817304322E-4</v>
      </c>
      <c r="AE105" s="273">
        <v>1.2550237515987435E-4</v>
      </c>
      <c r="AF105" s="273">
        <v>3.5782491946361323E-4</v>
      </c>
      <c r="AG105" s="273">
        <v>8.5235928242564311E-4</v>
      </c>
      <c r="AH105" s="273">
        <v>1.2061582369764132E-3</v>
      </c>
      <c r="AI105" s="273">
        <v>8.0176251447614465E-4</v>
      </c>
      <c r="AJ105" s="273">
        <v>5.5826232958865727E-4</v>
      </c>
      <c r="AK105" s="273">
        <v>0</v>
      </c>
      <c r="AL105" s="273">
        <v>0</v>
      </c>
      <c r="AM105" s="273">
        <v>7.1437841505385909E-5</v>
      </c>
      <c r="AN105" s="273">
        <v>2.6003130499492822E-4</v>
      </c>
      <c r="AO105" s="273">
        <v>1.8818148580932378E-4</v>
      </c>
      <c r="AP105" s="273">
        <v>0</v>
      </c>
      <c r="AQ105" s="273">
        <v>2.9817238960943768E-4</v>
      </c>
      <c r="AR105" s="273">
        <v>4.2012153637445074E-4</v>
      </c>
      <c r="AS105" s="273">
        <v>5.3685355129257691E-4</v>
      </c>
      <c r="AT105" s="273">
        <v>7.0179320066862617E-4</v>
      </c>
      <c r="AU105" s="273">
        <v>1.0942324504994499E-3</v>
      </c>
      <c r="AV105" s="273">
        <v>8.3861430886624031E-4</v>
      </c>
      <c r="AW105" s="273">
        <v>6.7727324815756204E-4</v>
      </c>
      <c r="AX105" s="273">
        <v>6.6475364361542617E-4</v>
      </c>
      <c r="AY105" s="273">
        <v>1.0805910269108261E-3</v>
      </c>
      <c r="AZ105" s="273">
        <v>5.1981294609894162E-4</v>
      </c>
      <c r="BA105" s="273">
        <v>6.2153834638990074E-4</v>
      </c>
      <c r="BB105" s="273">
        <v>6.4980385122883786E-4</v>
      </c>
      <c r="BC105" s="273">
        <v>9.269496400525531E-4</v>
      </c>
      <c r="BD105" s="273">
        <v>1.0111791132037938E-3</v>
      </c>
      <c r="BE105" s="273">
        <v>1.6025294457007583E-4</v>
      </c>
      <c r="BF105" s="273">
        <v>6.5500487304303093E-4</v>
      </c>
      <c r="BG105" s="273">
        <v>2.2740936138887185E-3</v>
      </c>
      <c r="BH105" s="273">
        <v>4.2550910556950171E-3</v>
      </c>
      <c r="BI105" s="273">
        <v>2.1256944635269698E-4</v>
      </c>
      <c r="BJ105" s="273">
        <v>9.0150582373700258E-4</v>
      </c>
      <c r="BK105" s="273">
        <v>2.52506367328624E-5</v>
      </c>
      <c r="BL105" s="273">
        <v>1.8015852120393991E-3</v>
      </c>
      <c r="BM105" s="273">
        <v>1.1214701892348811E-4</v>
      </c>
      <c r="BN105" s="273">
        <v>2.4995458709509681E-4</v>
      </c>
      <c r="BO105" s="273">
        <v>9.6124423066876164E-4</v>
      </c>
      <c r="BP105" s="273">
        <v>3.2923905664701343E-3</v>
      </c>
      <c r="BQ105" s="273">
        <v>1.9608999351401857E-3</v>
      </c>
      <c r="BR105" s="273">
        <v>2.4527291826340063E-3</v>
      </c>
      <c r="BS105" s="273">
        <v>3.5484359622457947E-3</v>
      </c>
      <c r="BT105" s="273">
        <v>1.1340034367721336E-3</v>
      </c>
      <c r="BU105" s="273">
        <v>6.2417811781319678E-4</v>
      </c>
      <c r="BV105" s="273">
        <v>0</v>
      </c>
      <c r="BW105" s="273">
        <v>1.7665224265822756E-3</v>
      </c>
      <c r="BX105" s="273">
        <v>1.6280655821859591E-3</v>
      </c>
      <c r="BY105" s="273">
        <v>8.3064893872587451E-4</v>
      </c>
      <c r="BZ105" s="273">
        <v>4.877337873757279E-3</v>
      </c>
      <c r="CA105" s="273">
        <v>1.632014761311766E-3</v>
      </c>
      <c r="CB105" s="273">
        <v>6.6027169281542468E-3</v>
      </c>
      <c r="CC105" s="273">
        <v>2.0036833812137268E-3</v>
      </c>
      <c r="CD105" s="273">
        <v>1.5324318964280218E-3</v>
      </c>
      <c r="CE105" s="273">
        <v>3.4848372906388426E-3</v>
      </c>
      <c r="CF105" s="273">
        <v>2.8223986828697254E-3</v>
      </c>
      <c r="CG105" s="273">
        <v>2.6082027914642886E-3</v>
      </c>
      <c r="CH105" s="273">
        <v>1.3619748133331254E-3</v>
      </c>
      <c r="CI105" s="273">
        <v>3.3969132251739794E-3</v>
      </c>
      <c r="CJ105" s="273">
        <v>1.7925362124002187E-3</v>
      </c>
      <c r="CK105" s="273">
        <v>7.0539482988575264E-3</v>
      </c>
      <c r="CL105" s="273">
        <v>1.2690491634225311E-3</v>
      </c>
      <c r="CM105" s="273">
        <v>4.0368910617690403E-3</v>
      </c>
      <c r="CN105" s="273">
        <v>5.1806351336066182E-3</v>
      </c>
      <c r="CO105" s="273">
        <v>5.0118261224608831E-3</v>
      </c>
      <c r="CP105" s="273">
        <v>9.1627746399806681E-4</v>
      </c>
      <c r="CQ105" s="273">
        <v>1.1036743386615827E-3</v>
      </c>
      <c r="CR105" s="273">
        <v>1.285788389919383E-3</v>
      </c>
      <c r="CS105" s="273">
        <v>1.8997183991580505E-3</v>
      </c>
      <c r="CT105" s="273">
        <v>2.4940260003212663E-3</v>
      </c>
      <c r="CU105" s="273">
        <v>8.749593801459422E-4</v>
      </c>
      <c r="CV105" s="273">
        <v>3.8194623534189972E-3</v>
      </c>
      <c r="CW105" s="273">
        <v>2.0157858669694376E-3</v>
      </c>
      <c r="CX105" s="273">
        <v>2.4622394489678947E-3</v>
      </c>
      <c r="CY105" s="273">
        <v>0</v>
      </c>
      <c r="CZ105" s="274">
        <v>2.1314642913538721E-4</v>
      </c>
    </row>
    <row r="106" spans="1:104" s="275" customFormat="1" ht="15" customHeight="1" x14ac:dyDescent="0.15">
      <c r="A106" s="276" t="s">
        <v>428</v>
      </c>
      <c r="B106" s="277" t="s">
        <v>670</v>
      </c>
      <c r="C106" s="272">
        <v>5.6423806917414426E-3</v>
      </c>
      <c r="D106" s="273">
        <v>1.1184135886094014E-4</v>
      </c>
      <c r="E106" s="273">
        <v>2.5501801411279847E-4</v>
      </c>
      <c r="F106" s="273">
        <v>3.9579831608184332E-3</v>
      </c>
      <c r="G106" s="273">
        <v>8.5393452580442269E-3</v>
      </c>
      <c r="H106" s="273">
        <v>0</v>
      </c>
      <c r="I106" s="273">
        <v>1.2424164595421637E-2</v>
      </c>
      <c r="J106" s="273">
        <v>1.6839773751730494E-3</v>
      </c>
      <c r="K106" s="273">
        <v>1.0465089940528522E-2</v>
      </c>
      <c r="L106" s="273">
        <v>2.1892674934508423E-2</v>
      </c>
      <c r="M106" s="273">
        <v>1.1693752915692556E-3</v>
      </c>
      <c r="N106" s="273">
        <v>7.5740467777124043E-4</v>
      </c>
      <c r="O106" s="273">
        <v>3.5688236774166389E-3</v>
      </c>
      <c r="P106" s="273">
        <v>1.528103383404243E-2</v>
      </c>
      <c r="Q106" s="273">
        <v>1.8570144224594486E-3</v>
      </c>
      <c r="R106" s="273">
        <v>3.3829743192163191E-3</v>
      </c>
      <c r="S106" s="273">
        <v>7.4881648089232906E-3</v>
      </c>
      <c r="T106" s="273">
        <v>1.6525675533960219E-3</v>
      </c>
      <c r="U106" s="273">
        <v>1.9216947183752164E-3</v>
      </c>
      <c r="V106" s="273">
        <v>2.504723867709233E-3</v>
      </c>
      <c r="W106" s="273">
        <v>1.9540292580754251E-3</v>
      </c>
      <c r="X106" s="273">
        <v>2.2951889924193187E-4</v>
      </c>
      <c r="Y106" s="273">
        <v>4.2944498903048122E-3</v>
      </c>
      <c r="Z106" s="273">
        <v>7.6882106384456846E-4</v>
      </c>
      <c r="AA106" s="273">
        <v>1.4068361434539315E-3</v>
      </c>
      <c r="AB106" s="273">
        <v>2.1350626049551156E-3</v>
      </c>
      <c r="AC106" s="273">
        <v>1.1029377444619736E-3</v>
      </c>
      <c r="AD106" s="273">
        <v>4.6013985252565948E-3</v>
      </c>
      <c r="AE106" s="273">
        <v>1.3943602344769529E-3</v>
      </c>
      <c r="AF106" s="273">
        <v>5.3213824622479243E-3</v>
      </c>
      <c r="AG106" s="273">
        <v>3.3616117868834751E-3</v>
      </c>
      <c r="AH106" s="273">
        <v>8.9068882924728358E-3</v>
      </c>
      <c r="AI106" s="273">
        <v>8.8104734266727242E-3</v>
      </c>
      <c r="AJ106" s="273">
        <v>1.6476511995809028E-3</v>
      </c>
      <c r="AK106" s="273">
        <v>0</v>
      </c>
      <c r="AL106" s="273">
        <v>0</v>
      </c>
      <c r="AM106" s="273">
        <v>1.1884171904703877E-3</v>
      </c>
      <c r="AN106" s="273">
        <v>1.225292752979135E-2</v>
      </c>
      <c r="AO106" s="273">
        <v>3.160373638820586E-3</v>
      </c>
      <c r="AP106" s="273">
        <v>0</v>
      </c>
      <c r="AQ106" s="273">
        <v>3.3813991366666938E-3</v>
      </c>
      <c r="AR106" s="273">
        <v>1.8207989775295228E-3</v>
      </c>
      <c r="AS106" s="273">
        <v>3.7622585859688937E-3</v>
      </c>
      <c r="AT106" s="273">
        <v>7.8815562446310442E-3</v>
      </c>
      <c r="AU106" s="273">
        <v>4.5886521285566657E-3</v>
      </c>
      <c r="AV106" s="273">
        <v>2.4061786144198767E-3</v>
      </c>
      <c r="AW106" s="273">
        <v>4.8340162048126002E-4</v>
      </c>
      <c r="AX106" s="273">
        <v>5.278931506027709E-4</v>
      </c>
      <c r="AY106" s="273">
        <v>2.4505583476662103E-3</v>
      </c>
      <c r="AZ106" s="273">
        <v>3.4929854787103126E-4</v>
      </c>
      <c r="BA106" s="273">
        <v>5.7039319395239764E-4</v>
      </c>
      <c r="BB106" s="273">
        <v>1.7636518301594941E-3</v>
      </c>
      <c r="BC106" s="273">
        <v>1.1371233285695972E-3</v>
      </c>
      <c r="BD106" s="273">
        <v>1.345613427456936E-3</v>
      </c>
      <c r="BE106" s="273">
        <v>3.6084302768084358E-4</v>
      </c>
      <c r="BF106" s="273">
        <v>1.8490472923440675E-2</v>
      </c>
      <c r="BG106" s="273">
        <v>1.5436476289798173E-2</v>
      </c>
      <c r="BH106" s="273">
        <v>1.1344159586633505E-3</v>
      </c>
      <c r="BI106" s="273">
        <v>1.6850364350865163E-3</v>
      </c>
      <c r="BJ106" s="273">
        <v>1.6646635367596634E-2</v>
      </c>
      <c r="BK106" s="273">
        <v>1.9089658567494731E-2</v>
      </c>
      <c r="BL106" s="273">
        <v>6.421244227358399E-3</v>
      </c>
      <c r="BM106" s="273">
        <v>6.0579376816115487E-3</v>
      </c>
      <c r="BN106" s="273">
        <v>3.6758747553701067E-3</v>
      </c>
      <c r="BO106" s="273">
        <v>9.1182982355164713E-3</v>
      </c>
      <c r="BP106" s="273">
        <v>1.8938922870652731E-2</v>
      </c>
      <c r="BQ106" s="273">
        <v>6.4136224507467879E-3</v>
      </c>
      <c r="BR106" s="273">
        <v>8.2812938210393584E-3</v>
      </c>
      <c r="BS106" s="273">
        <v>5.7682904159671936E-3</v>
      </c>
      <c r="BT106" s="273">
        <v>3.2450479739869536E-3</v>
      </c>
      <c r="BU106" s="273">
        <v>1.1117123146211255E-3</v>
      </c>
      <c r="BV106" s="273">
        <v>8.6346996092902188E-5</v>
      </c>
      <c r="BW106" s="273">
        <v>8.9411781846712342E-3</v>
      </c>
      <c r="BX106" s="273">
        <v>1.2943673519751774E-2</v>
      </c>
      <c r="BY106" s="273">
        <v>0</v>
      </c>
      <c r="BZ106" s="273">
        <v>6.9108566884562963E-3</v>
      </c>
      <c r="CA106" s="273">
        <v>7.5743647736980259E-3</v>
      </c>
      <c r="CB106" s="273">
        <v>1.0174915070510844E-3</v>
      </c>
      <c r="CC106" s="273">
        <v>3.1975018477764685E-3</v>
      </c>
      <c r="CD106" s="273">
        <v>1.1822779194032724E-2</v>
      </c>
      <c r="CE106" s="273">
        <v>1.1522325171092608E-3</v>
      </c>
      <c r="CF106" s="273">
        <v>2.9481706705846355E-3</v>
      </c>
      <c r="CG106" s="273">
        <v>1.2128984283478998E-2</v>
      </c>
      <c r="CH106" s="273">
        <v>1.2651335248600683E-3</v>
      </c>
      <c r="CI106" s="273">
        <v>9.0939422101512916E-4</v>
      </c>
      <c r="CJ106" s="273">
        <v>1.1447651958917329E-2</v>
      </c>
      <c r="CK106" s="273">
        <v>7.9439143240879629E-3</v>
      </c>
      <c r="CL106" s="273">
        <v>2.4119523741695402E-3</v>
      </c>
      <c r="CM106" s="273">
        <v>1.1410093117074735E-2</v>
      </c>
      <c r="CN106" s="273">
        <v>3.6832990752261232E-3</v>
      </c>
      <c r="CO106" s="273">
        <v>4.5057439083074496E-3</v>
      </c>
      <c r="CP106" s="273">
        <v>6.2358198945898727E-3</v>
      </c>
      <c r="CQ106" s="273">
        <v>2.4724673491772987E-4</v>
      </c>
      <c r="CR106" s="273">
        <v>2.1559025929715541E-3</v>
      </c>
      <c r="CS106" s="273">
        <v>4.3682821770972755E-3</v>
      </c>
      <c r="CT106" s="273">
        <v>2.0314817421052062E-3</v>
      </c>
      <c r="CU106" s="273">
        <v>1.6205531265561582E-3</v>
      </c>
      <c r="CV106" s="273">
        <v>6.9820328236057739E-3</v>
      </c>
      <c r="CW106" s="273">
        <v>1.2045698049863588E-3</v>
      </c>
      <c r="CX106" s="273">
        <v>7.8695383821908646E-3</v>
      </c>
      <c r="CY106" s="273">
        <v>5.1970448158799492E-4</v>
      </c>
      <c r="CZ106" s="274">
        <v>0</v>
      </c>
    </row>
    <row r="107" spans="1:104" s="275" customFormat="1" ht="15" customHeight="1" x14ac:dyDescent="0.15">
      <c r="A107" s="248" t="s">
        <v>429</v>
      </c>
      <c r="B107" s="279" t="s">
        <v>487</v>
      </c>
      <c r="C107" s="280">
        <v>0.45846942612062891</v>
      </c>
      <c r="D107" s="281">
        <v>0.78449989918694951</v>
      </c>
      <c r="E107" s="281">
        <v>0.38292960761939587</v>
      </c>
      <c r="F107" s="281">
        <v>0.30288893748510048</v>
      </c>
      <c r="G107" s="281">
        <v>0.40944747831518441</v>
      </c>
      <c r="H107" s="281">
        <v>0</v>
      </c>
      <c r="I107" s="281">
        <v>0.50708836628296527</v>
      </c>
      <c r="J107" s="281">
        <v>0.80677024575470624</v>
      </c>
      <c r="K107" s="281">
        <v>0.69969473100135171</v>
      </c>
      <c r="L107" s="281">
        <v>0.87021115066440236</v>
      </c>
      <c r="M107" s="281">
        <v>0.60647770618317143</v>
      </c>
      <c r="N107" s="281">
        <v>0.65518059474697421</v>
      </c>
      <c r="O107" s="281">
        <v>0.46124067360531179</v>
      </c>
      <c r="P107" s="281">
        <v>0.78033327544788866</v>
      </c>
      <c r="Q107" s="281">
        <v>0.58475455124669784</v>
      </c>
      <c r="R107" s="281">
        <v>0.5754135792472711</v>
      </c>
      <c r="S107" s="281">
        <v>0.60075071242138112</v>
      </c>
      <c r="T107" s="281">
        <v>0.60467992349524846</v>
      </c>
      <c r="U107" s="281">
        <v>0.71372786549550038</v>
      </c>
      <c r="V107" s="281">
        <v>0.55609212054239721</v>
      </c>
      <c r="W107" s="281">
        <v>0.46367256846338739</v>
      </c>
      <c r="X107" s="281">
        <v>0.68365883727911536</v>
      </c>
      <c r="Y107" s="281">
        <v>0.63346936870252935</v>
      </c>
      <c r="Z107" s="281">
        <v>0.80899659588263895</v>
      </c>
      <c r="AA107" s="281">
        <v>0.73531529810303087</v>
      </c>
      <c r="AB107" s="281">
        <v>0.47168175864132222</v>
      </c>
      <c r="AC107" s="281">
        <v>0.70343693697898679</v>
      </c>
      <c r="AD107" s="281">
        <v>0.63255681557463428</v>
      </c>
      <c r="AE107" s="281">
        <v>0.64221946217214587</v>
      </c>
      <c r="AF107" s="281">
        <v>0.48326864298766276</v>
      </c>
      <c r="AG107" s="281">
        <v>0.60263197184859518</v>
      </c>
      <c r="AH107" s="281">
        <v>0.49190320222220396</v>
      </c>
      <c r="AI107" s="281">
        <v>0.54931606340914896</v>
      </c>
      <c r="AJ107" s="281">
        <v>0.44832761565923479</v>
      </c>
      <c r="AK107" s="281">
        <v>0</v>
      </c>
      <c r="AL107" s="281">
        <v>0</v>
      </c>
      <c r="AM107" s="281">
        <v>0.81873370018427982</v>
      </c>
      <c r="AN107" s="281">
        <v>0.61415288828350412</v>
      </c>
      <c r="AO107" s="281">
        <v>0.70610281519502771</v>
      </c>
      <c r="AP107" s="281">
        <v>0</v>
      </c>
      <c r="AQ107" s="281">
        <v>0.76474571175302386</v>
      </c>
      <c r="AR107" s="281">
        <v>0.61749131186030348</v>
      </c>
      <c r="AS107" s="281">
        <v>0.52242129820757699</v>
      </c>
      <c r="AT107" s="281">
        <v>0.55430996160049339</v>
      </c>
      <c r="AU107" s="281">
        <v>0.5035947560132229</v>
      </c>
      <c r="AV107" s="281">
        <v>0.53595090449438265</v>
      </c>
      <c r="AW107" s="281">
        <v>0.58081831861449418</v>
      </c>
      <c r="AX107" s="281">
        <v>0.63946362257342215</v>
      </c>
      <c r="AY107" s="281">
        <v>0.61970958563607603</v>
      </c>
      <c r="AZ107" s="281">
        <v>0.66844577898104851</v>
      </c>
      <c r="BA107" s="281">
        <v>0.58745540392195994</v>
      </c>
      <c r="BB107" s="281">
        <v>0.67726663268767329</v>
      </c>
      <c r="BC107" s="281">
        <v>0.64415385462545593</v>
      </c>
      <c r="BD107" s="281">
        <v>0.68428693898694271</v>
      </c>
      <c r="BE107" s="281">
        <v>0.8126515307756067</v>
      </c>
      <c r="BF107" s="281">
        <v>0.67717026666936486</v>
      </c>
      <c r="BG107" s="281">
        <v>0.66739770566222933</v>
      </c>
      <c r="BH107" s="281">
        <v>0.64919141926624013</v>
      </c>
      <c r="BI107" s="281">
        <v>0.6734262706505949</v>
      </c>
      <c r="BJ107" s="281">
        <v>0.53294884530683995</v>
      </c>
      <c r="BK107" s="281">
        <v>0.55588734704285847</v>
      </c>
      <c r="BL107" s="281">
        <v>0.5054093399032269</v>
      </c>
      <c r="BM107" s="281">
        <v>0.61765689745472019</v>
      </c>
      <c r="BN107" s="281">
        <v>0.6582130931810789</v>
      </c>
      <c r="BO107" s="281">
        <v>0.51456446350981677</v>
      </c>
      <c r="BP107" s="281">
        <v>0.34540203928397467</v>
      </c>
      <c r="BQ107" s="281">
        <v>0.2729412506303916</v>
      </c>
      <c r="BR107" s="281">
        <v>0.33276700358125977</v>
      </c>
      <c r="BS107" s="281">
        <v>0.3200658301172592</v>
      </c>
      <c r="BT107" s="281">
        <v>0.2361577964468595</v>
      </c>
      <c r="BU107" s="281">
        <v>0.25834158295858634</v>
      </c>
      <c r="BV107" s="281">
        <v>9.7557787627397086E-2</v>
      </c>
      <c r="BW107" s="281">
        <v>0.33041960969281192</v>
      </c>
      <c r="BX107" s="281">
        <v>0.24311966131445056</v>
      </c>
      <c r="BY107" s="281">
        <v>1</v>
      </c>
      <c r="BZ107" s="281">
        <v>0.54412000583818809</v>
      </c>
      <c r="CA107" s="281">
        <v>0.82088398462104151</v>
      </c>
      <c r="CB107" s="281">
        <v>0.31459087212258324</v>
      </c>
      <c r="CC107" s="281">
        <v>0.36223632756739993</v>
      </c>
      <c r="CD107" s="281">
        <v>0.30879579461732637</v>
      </c>
      <c r="CE107" s="281">
        <v>0.2172707590149846</v>
      </c>
      <c r="CF107" s="281">
        <v>0.46188761141588941</v>
      </c>
      <c r="CG107" s="281">
        <v>0.59708072281509084</v>
      </c>
      <c r="CH107" s="281">
        <v>0.48540926493705849</v>
      </c>
      <c r="CI107" s="281">
        <v>0.2806065226250124</v>
      </c>
      <c r="CJ107" s="281">
        <v>0.18252086193854586</v>
      </c>
      <c r="CK107" s="281">
        <v>0.39316830562665506</v>
      </c>
      <c r="CL107" s="281">
        <v>0.43850045354964201</v>
      </c>
      <c r="CM107" s="281">
        <v>0.30413594191385729</v>
      </c>
      <c r="CN107" s="281">
        <v>0.22505541427607484</v>
      </c>
      <c r="CO107" s="281">
        <v>0.39633554107062136</v>
      </c>
      <c r="CP107" s="281">
        <v>0.32501976708945551</v>
      </c>
      <c r="CQ107" s="281">
        <v>0.70935789968119978</v>
      </c>
      <c r="CR107" s="281">
        <v>0.61211561285518146</v>
      </c>
      <c r="CS107" s="281">
        <v>0.27189826653994814</v>
      </c>
      <c r="CT107" s="281">
        <v>0.51490623739110819</v>
      </c>
      <c r="CU107" s="281">
        <v>0.59627345664917164</v>
      </c>
      <c r="CV107" s="281">
        <v>0.30892386060405919</v>
      </c>
      <c r="CW107" s="281">
        <v>0.29249016730619165</v>
      </c>
      <c r="CX107" s="281">
        <v>0.29977116513926272</v>
      </c>
      <c r="CY107" s="281">
        <v>1</v>
      </c>
      <c r="CZ107" s="282">
        <v>0.58815918809571432</v>
      </c>
    </row>
    <row r="108" spans="1:104" s="275" customFormat="1" ht="15" customHeight="1" x14ac:dyDescent="0.15">
      <c r="A108" s="270" t="s">
        <v>430</v>
      </c>
      <c r="B108" s="271" t="s">
        <v>493</v>
      </c>
      <c r="C108" s="283">
        <v>1.7304512223643871E-3</v>
      </c>
      <c r="D108" s="284">
        <v>1.3170435209283586E-3</v>
      </c>
      <c r="E108" s="284">
        <v>7.9103111942004818E-3</v>
      </c>
      <c r="F108" s="284">
        <v>9.7656843860273075E-3</v>
      </c>
      <c r="G108" s="284">
        <v>3.3149917902548363E-2</v>
      </c>
      <c r="H108" s="284">
        <v>0</v>
      </c>
      <c r="I108" s="284">
        <v>4.5404358715789662E-2</v>
      </c>
      <c r="J108" s="284">
        <v>6.8960571614730248E-3</v>
      </c>
      <c r="K108" s="284">
        <v>1.9012247099553414E-2</v>
      </c>
      <c r="L108" s="284">
        <v>4.2535434741542335E-3</v>
      </c>
      <c r="M108" s="284">
        <v>7.923535603095791E-3</v>
      </c>
      <c r="N108" s="284">
        <v>1.0585111115862748E-2</v>
      </c>
      <c r="O108" s="284">
        <v>1.5276832750979265E-2</v>
      </c>
      <c r="P108" s="284">
        <v>6.2669676709791325E-3</v>
      </c>
      <c r="Q108" s="284">
        <v>1.3502766382347535E-2</v>
      </c>
      <c r="R108" s="284">
        <v>1.3566878466506255E-2</v>
      </c>
      <c r="S108" s="284">
        <v>7.6802809804677082E-3</v>
      </c>
      <c r="T108" s="284">
        <v>1.6969622819589612E-2</v>
      </c>
      <c r="U108" s="284">
        <v>1.9224491506649184E-2</v>
      </c>
      <c r="V108" s="284">
        <v>2.1981268435310935E-2</v>
      </c>
      <c r="W108" s="284">
        <v>2.0159490329126076E-2</v>
      </c>
      <c r="X108" s="284">
        <v>4.066346263140868E-2</v>
      </c>
      <c r="Y108" s="284">
        <v>6.7910990190782937E-3</v>
      </c>
      <c r="Z108" s="284">
        <v>4.6847138920408492E-3</v>
      </c>
      <c r="AA108" s="284">
        <v>6.8339389574936342E-3</v>
      </c>
      <c r="AB108" s="284">
        <v>1.6304864980802736E-2</v>
      </c>
      <c r="AC108" s="284">
        <v>9.5997124800463011E-3</v>
      </c>
      <c r="AD108" s="284">
        <v>9.5870765129108092E-3</v>
      </c>
      <c r="AE108" s="284">
        <v>1.8413075486692441E-2</v>
      </c>
      <c r="AF108" s="284">
        <v>1.9726980617644996E-2</v>
      </c>
      <c r="AG108" s="284">
        <v>3.2073447102621777E-2</v>
      </c>
      <c r="AH108" s="284">
        <v>1.4418038625697812E-2</v>
      </c>
      <c r="AI108" s="284">
        <v>1.4504556437270798E-2</v>
      </c>
      <c r="AJ108" s="284">
        <v>2.0192890234790532E-2</v>
      </c>
      <c r="AK108" s="284">
        <v>0</v>
      </c>
      <c r="AL108" s="284">
        <v>0</v>
      </c>
      <c r="AM108" s="284">
        <v>2.5548930843928819E-3</v>
      </c>
      <c r="AN108" s="284">
        <v>6.4749142596815723E-3</v>
      </c>
      <c r="AO108" s="284">
        <v>7.1344081781881527E-3</v>
      </c>
      <c r="AP108" s="284">
        <v>0</v>
      </c>
      <c r="AQ108" s="284">
        <v>6.9700280841119462E-3</v>
      </c>
      <c r="AR108" s="284">
        <v>2.6448185918246842E-2</v>
      </c>
      <c r="AS108" s="284">
        <v>1.3086800826759296E-2</v>
      </c>
      <c r="AT108" s="284">
        <v>1.5394907966000895E-2</v>
      </c>
      <c r="AU108" s="284">
        <v>1.9060596969545839E-2</v>
      </c>
      <c r="AV108" s="284">
        <v>1.7519080539261205E-2</v>
      </c>
      <c r="AW108" s="284">
        <v>2.1773080022768645E-2</v>
      </c>
      <c r="AX108" s="284">
        <v>1.5478586886982946E-2</v>
      </c>
      <c r="AY108" s="284">
        <v>1.9287940962330889E-2</v>
      </c>
      <c r="AZ108" s="284">
        <v>1.2529067191730249E-2</v>
      </c>
      <c r="BA108" s="284">
        <v>2.1234282221446035E-2</v>
      </c>
      <c r="BB108" s="284">
        <v>2.4425272557108683E-2</v>
      </c>
      <c r="BC108" s="284">
        <v>9.6659032069609623E-3</v>
      </c>
      <c r="BD108" s="284">
        <v>2.6176553448399472E-2</v>
      </c>
      <c r="BE108" s="284">
        <v>7.7591720321792375E-3</v>
      </c>
      <c r="BF108" s="284">
        <v>2.1717321725938495E-2</v>
      </c>
      <c r="BG108" s="284">
        <v>9.7288509907367642E-3</v>
      </c>
      <c r="BH108" s="284">
        <v>1.2323936029411982E-2</v>
      </c>
      <c r="BI108" s="284">
        <v>8.9014345518892268E-3</v>
      </c>
      <c r="BJ108" s="284">
        <v>2.4871102107727267E-2</v>
      </c>
      <c r="BK108" s="284">
        <v>1.4874235921571924E-2</v>
      </c>
      <c r="BL108" s="284">
        <v>1.8084682003071714E-2</v>
      </c>
      <c r="BM108" s="284">
        <v>2.9048636185654703E-2</v>
      </c>
      <c r="BN108" s="284">
        <v>1.0949202340482377E-2</v>
      </c>
      <c r="BO108" s="284">
        <v>1.3724477857138781E-2</v>
      </c>
      <c r="BP108" s="284">
        <v>2.5099000888087225E-2</v>
      </c>
      <c r="BQ108" s="284">
        <v>3.0185532213356431E-2</v>
      </c>
      <c r="BR108" s="284">
        <v>1.6855818893024871E-2</v>
      </c>
      <c r="BS108" s="284">
        <v>3.1050325766206571E-2</v>
      </c>
      <c r="BT108" s="284">
        <v>1.0231236140112379E-2</v>
      </c>
      <c r="BU108" s="284">
        <v>1.0202889201995082E-2</v>
      </c>
      <c r="BV108" s="284">
        <v>0</v>
      </c>
      <c r="BW108" s="284">
        <v>1.7003607415588672E-2</v>
      </c>
      <c r="BX108" s="284">
        <v>1.6000732041392927E-2</v>
      </c>
      <c r="BY108" s="284">
        <v>0</v>
      </c>
      <c r="BZ108" s="284">
        <v>3.5698288216116245E-2</v>
      </c>
      <c r="CA108" s="284">
        <v>1.0994888862474742E-2</v>
      </c>
      <c r="CB108" s="284">
        <v>3.321055895224722E-2</v>
      </c>
      <c r="CC108" s="284">
        <v>1.5927541235671382E-2</v>
      </c>
      <c r="CD108" s="284">
        <v>2.6231989124426553E-2</v>
      </c>
      <c r="CE108" s="284">
        <v>3.0680518283705809E-2</v>
      </c>
      <c r="CF108" s="284">
        <v>8.079767193849197E-3</v>
      </c>
      <c r="CG108" s="284">
        <v>1.8437495085607995E-2</v>
      </c>
      <c r="CH108" s="284">
        <v>2.7520982374504156E-2</v>
      </c>
      <c r="CI108" s="284">
        <v>9.4898806804937057E-3</v>
      </c>
      <c r="CJ108" s="284">
        <v>5.3551435015837725E-3</v>
      </c>
      <c r="CK108" s="284">
        <v>1.5063400918343284E-2</v>
      </c>
      <c r="CL108" s="284">
        <v>7.5303969378482565E-3</v>
      </c>
      <c r="CM108" s="284">
        <v>2.2994069443845171E-2</v>
      </c>
      <c r="CN108" s="284">
        <v>1.6139147070639306E-2</v>
      </c>
      <c r="CO108" s="284">
        <v>3.7236391209880863E-2</v>
      </c>
      <c r="CP108" s="284">
        <v>6.7413144184284846E-3</v>
      </c>
      <c r="CQ108" s="284">
        <v>2.2537444448976388E-2</v>
      </c>
      <c r="CR108" s="284">
        <v>1.1935198607312809E-2</v>
      </c>
      <c r="CS108" s="284">
        <v>1.83726995943293E-2</v>
      </c>
      <c r="CT108" s="284">
        <v>2.2585522483217647E-2</v>
      </c>
      <c r="CU108" s="284">
        <v>1.5387755652303598E-2</v>
      </c>
      <c r="CV108" s="284">
        <v>4.6462954267419303E-2</v>
      </c>
      <c r="CW108" s="284">
        <v>2.3328485076109438E-2</v>
      </c>
      <c r="CX108" s="284">
        <v>2.3575935309270359E-2</v>
      </c>
      <c r="CY108" s="284">
        <v>0</v>
      </c>
      <c r="CZ108" s="285">
        <v>4.1679307360144441E-3</v>
      </c>
    </row>
    <row r="109" spans="1:104" s="275" customFormat="1" ht="15" customHeight="1" x14ac:dyDescent="0.15">
      <c r="A109" s="276" t="s">
        <v>431</v>
      </c>
      <c r="B109" s="286" t="s">
        <v>494</v>
      </c>
      <c r="C109" s="272">
        <v>6.157055772697162E-2</v>
      </c>
      <c r="D109" s="273">
        <v>5.7126650698336029E-2</v>
      </c>
      <c r="E109" s="273">
        <v>0.32630451872071259</v>
      </c>
      <c r="F109" s="273">
        <v>0.26506688895471825</v>
      </c>
      <c r="G109" s="273">
        <v>0.19115221434791954</v>
      </c>
      <c r="H109" s="273">
        <v>0</v>
      </c>
      <c r="I109" s="273">
        <v>0.23417442300720639</v>
      </c>
      <c r="J109" s="273">
        <v>0.11380804810729296</v>
      </c>
      <c r="K109" s="273">
        <v>0.13499078880577131</v>
      </c>
      <c r="L109" s="273">
        <v>2.4219302167547523E-2</v>
      </c>
      <c r="M109" s="273">
        <v>0.19497066824353812</v>
      </c>
      <c r="N109" s="273">
        <v>0.18382723602610856</v>
      </c>
      <c r="O109" s="273">
        <v>0.1111244149128329</v>
      </c>
      <c r="P109" s="273">
        <v>8.5458452722063039E-2</v>
      </c>
      <c r="Q109" s="273">
        <v>0.22183439984487105</v>
      </c>
      <c r="R109" s="273">
        <v>0.26854200696818498</v>
      </c>
      <c r="S109" s="273">
        <v>0.16632280568022378</v>
      </c>
      <c r="T109" s="273">
        <v>0.24667364131656089</v>
      </c>
      <c r="U109" s="273">
        <v>9.5430583248010639E-2</v>
      </c>
      <c r="V109" s="273">
        <v>0.23178173252763767</v>
      </c>
      <c r="W109" s="273">
        <v>0.26802738899131273</v>
      </c>
      <c r="X109" s="273">
        <v>7.9087986616497963E-2</v>
      </c>
      <c r="Y109" s="273">
        <v>0.12612645954614868</v>
      </c>
      <c r="Z109" s="273">
        <v>5.5065650834819256E-2</v>
      </c>
      <c r="AA109" s="273">
        <v>0.10633535534645498</v>
      </c>
      <c r="AB109" s="273">
        <v>8.6284559827572174E-2</v>
      </c>
      <c r="AC109" s="273">
        <v>0.1450486823557966</v>
      </c>
      <c r="AD109" s="273">
        <v>8.5897542586890641E-2</v>
      </c>
      <c r="AE109" s="273">
        <v>0.22356021676279442</v>
      </c>
      <c r="AF109" s="273">
        <v>0.29775735551916582</v>
      </c>
      <c r="AG109" s="273">
        <v>0.26647540575676321</v>
      </c>
      <c r="AH109" s="273">
        <v>0.21723698462787824</v>
      </c>
      <c r="AI109" s="273">
        <v>0.18095492546753253</v>
      </c>
      <c r="AJ109" s="273">
        <v>0.26597699676537623</v>
      </c>
      <c r="AK109" s="273">
        <v>0</v>
      </c>
      <c r="AL109" s="273">
        <v>0</v>
      </c>
      <c r="AM109" s="273">
        <v>4.6800919791334397E-2</v>
      </c>
      <c r="AN109" s="273">
        <v>0.18009562420332337</v>
      </c>
      <c r="AO109" s="273">
        <v>7.7603177220362307E-2</v>
      </c>
      <c r="AP109" s="273">
        <v>0</v>
      </c>
      <c r="AQ109" s="273">
        <v>0.1530558632183858</v>
      </c>
      <c r="AR109" s="273">
        <v>0.22920594692212695</v>
      </c>
      <c r="AS109" s="273">
        <v>0.32668119312654897</v>
      </c>
      <c r="AT109" s="273">
        <v>0.24787276522947926</v>
      </c>
      <c r="AU109" s="273">
        <v>0.2419249221422124</v>
      </c>
      <c r="AV109" s="273">
        <v>0.22866678972311003</v>
      </c>
      <c r="AW109" s="273">
        <v>0.14393621398017326</v>
      </c>
      <c r="AX109" s="273">
        <v>0.27355524900537798</v>
      </c>
      <c r="AY109" s="273">
        <v>0.20965693209795389</v>
      </c>
      <c r="AZ109" s="273">
        <v>0.17369707112970711</v>
      </c>
      <c r="BA109" s="273">
        <v>0.21014295693827653</v>
      </c>
      <c r="BB109" s="273">
        <v>0.13678859442401167</v>
      </c>
      <c r="BC109" s="273">
        <v>0.21832608734931208</v>
      </c>
      <c r="BD109" s="273">
        <v>0.18528680872720077</v>
      </c>
      <c r="BE109" s="273">
        <v>8.2014827949687855E-2</v>
      </c>
      <c r="BF109" s="273">
        <v>0.16881363433703442</v>
      </c>
      <c r="BG109" s="273">
        <v>0.21384086865836452</v>
      </c>
      <c r="BH109" s="273">
        <v>0.24154614514286499</v>
      </c>
      <c r="BI109" s="273">
        <v>0.23620010686847048</v>
      </c>
      <c r="BJ109" s="273">
        <v>0.34494113903538098</v>
      </c>
      <c r="BK109" s="273">
        <v>0.33406800201860115</v>
      </c>
      <c r="BL109" s="273">
        <v>0.3710943826416539</v>
      </c>
      <c r="BM109" s="273">
        <v>0.18694086383317712</v>
      </c>
      <c r="BN109" s="273">
        <v>8.8352214166769902E-2</v>
      </c>
      <c r="BO109" s="273">
        <v>0.14238417544825502</v>
      </c>
      <c r="BP109" s="273">
        <v>0.47365632986078859</v>
      </c>
      <c r="BQ109" s="273">
        <v>0.34821445019800495</v>
      </c>
      <c r="BR109" s="273">
        <v>0.43675883812876387</v>
      </c>
      <c r="BS109" s="273">
        <v>0.32733251672960612</v>
      </c>
      <c r="BT109" s="273">
        <v>0.1172826965589476</v>
      </c>
      <c r="BU109" s="273">
        <v>0.15643675887134648</v>
      </c>
      <c r="BV109" s="273">
        <v>0</v>
      </c>
      <c r="BW109" s="273">
        <v>0.25215381564277517</v>
      </c>
      <c r="BX109" s="273">
        <v>0.5256586711469946</v>
      </c>
      <c r="BY109" s="273">
        <v>0</v>
      </c>
      <c r="BZ109" s="273">
        <v>0.21409257204352558</v>
      </c>
      <c r="CA109" s="273">
        <v>0.11395831551304113</v>
      </c>
      <c r="CB109" s="273">
        <v>0.31929551572924564</v>
      </c>
      <c r="CC109" s="273">
        <v>0.22779172578116488</v>
      </c>
      <c r="CD109" s="273">
        <v>0.21048540439203348</v>
      </c>
      <c r="CE109" s="273">
        <v>0.66344303002007265</v>
      </c>
      <c r="CF109" s="273">
        <v>6.0606602060676369E-2</v>
      </c>
      <c r="CG109" s="273">
        <v>0.14879788980794414</v>
      </c>
      <c r="CH109" s="273">
        <v>0.30278583347897342</v>
      </c>
      <c r="CI109" s="273">
        <v>0.36719402424014574</v>
      </c>
      <c r="CJ109" s="273">
        <v>0.59773347739399696</v>
      </c>
      <c r="CK109" s="273">
        <v>0.37390795719110848</v>
      </c>
      <c r="CL109" s="273">
        <v>0.4431077174032369</v>
      </c>
      <c r="CM109" s="273">
        <v>0.63029571573724708</v>
      </c>
      <c r="CN109" s="273">
        <v>0.63304183714462903</v>
      </c>
      <c r="CO109" s="273">
        <v>0.49772745964390391</v>
      </c>
      <c r="CP109" s="273">
        <v>0.12575811548900323</v>
      </c>
      <c r="CQ109" s="273">
        <v>0.13934946588126632</v>
      </c>
      <c r="CR109" s="273">
        <v>0.29037431095690192</v>
      </c>
      <c r="CS109" s="273">
        <v>0.45759927567872338</v>
      </c>
      <c r="CT109" s="273">
        <v>0.24524390040515232</v>
      </c>
      <c r="CU109" s="273">
        <v>0.28221021016719511</v>
      </c>
      <c r="CV109" s="273">
        <v>0.26108777455434845</v>
      </c>
      <c r="CW109" s="273">
        <v>0.20189080399804898</v>
      </c>
      <c r="CX109" s="273">
        <v>0.27178178350981341</v>
      </c>
      <c r="CY109" s="273">
        <v>0</v>
      </c>
      <c r="CZ109" s="274">
        <v>1.2664206405750927E-2</v>
      </c>
    </row>
    <row r="110" spans="1:104" s="275" customFormat="1" ht="15" customHeight="1" x14ac:dyDescent="0.15">
      <c r="A110" s="276" t="s">
        <v>432</v>
      </c>
      <c r="B110" s="277" t="s">
        <v>2</v>
      </c>
      <c r="C110" s="272">
        <v>0.30896042626366799</v>
      </c>
      <c r="D110" s="273">
        <v>6.2909463567297819E-2</v>
      </c>
      <c r="E110" s="273">
        <v>0.13500927649576824</v>
      </c>
      <c r="F110" s="273">
        <v>0.36063795006917532</v>
      </c>
      <c r="G110" s="273">
        <v>0.1634647130718411</v>
      </c>
      <c r="H110" s="273">
        <v>0</v>
      </c>
      <c r="I110" s="273">
        <v>7.5401177092048091E-2</v>
      </c>
      <c r="J110" s="273">
        <v>3.6436663594524937E-2</v>
      </c>
      <c r="K110" s="273">
        <v>0.10519858454784484</v>
      </c>
      <c r="L110" s="273">
        <v>8.5263450191147505E-2</v>
      </c>
      <c r="M110" s="273">
        <v>0.11103765016646558</v>
      </c>
      <c r="N110" s="273">
        <v>7.6592258343087596E-2</v>
      </c>
      <c r="O110" s="273">
        <v>9.3322786018411458E-2</v>
      </c>
      <c r="P110" s="273">
        <v>8.4128389916355531E-2</v>
      </c>
      <c r="Q110" s="273">
        <v>-4.2360528747963304E-2</v>
      </c>
      <c r="R110" s="273">
        <v>5.8337403137595934E-3</v>
      </c>
      <c r="S110" s="273">
        <v>0.11826375823133869</v>
      </c>
      <c r="T110" s="273">
        <v>5.9855230238353249E-2</v>
      </c>
      <c r="U110" s="273">
        <v>5.9727877470616059E-2</v>
      </c>
      <c r="V110" s="273">
        <v>8.9527785066167195E-2</v>
      </c>
      <c r="W110" s="273">
        <v>9.6352667808480702E-2</v>
      </c>
      <c r="X110" s="273">
        <v>7.2732717591202797E-2</v>
      </c>
      <c r="Y110" s="273">
        <v>4.2962170164242704E-2</v>
      </c>
      <c r="Z110" s="273">
        <v>-7.6442118426232547E-3</v>
      </c>
      <c r="AA110" s="273">
        <v>-5.4697230785057923E-3</v>
      </c>
      <c r="AB110" s="273">
        <v>0.13614422247888555</v>
      </c>
      <c r="AC110" s="273">
        <v>4.0940087562894988E-2</v>
      </c>
      <c r="AD110" s="273">
        <v>0.14854629435915703</v>
      </c>
      <c r="AE110" s="273">
        <v>-6.7888293541482824E-3</v>
      </c>
      <c r="AF110" s="273">
        <v>2.7573348952511373E-2</v>
      </c>
      <c r="AG110" s="273">
        <v>3.7174129159985483E-2</v>
      </c>
      <c r="AH110" s="273">
        <v>0.134968027066388</v>
      </c>
      <c r="AI110" s="273">
        <v>0.108441765594628</v>
      </c>
      <c r="AJ110" s="273">
        <v>0.15575848770739328</v>
      </c>
      <c r="AK110" s="273">
        <v>0</v>
      </c>
      <c r="AL110" s="273">
        <v>0</v>
      </c>
      <c r="AM110" s="273">
        <v>0.10236744447548524</v>
      </c>
      <c r="AN110" s="273">
        <v>0.11408152840951298</v>
      </c>
      <c r="AO110" s="273">
        <v>0.1452244915515474</v>
      </c>
      <c r="AP110" s="273">
        <v>0</v>
      </c>
      <c r="AQ110" s="273">
        <v>3.4713291717578566E-2</v>
      </c>
      <c r="AR110" s="273">
        <v>3.715839169678449E-2</v>
      </c>
      <c r="AS110" s="273">
        <v>1.2791766676858116E-2</v>
      </c>
      <c r="AT110" s="273">
        <v>8.5386484058942877E-2</v>
      </c>
      <c r="AU110" s="273">
        <v>0.10287123543668951</v>
      </c>
      <c r="AV110" s="273">
        <v>4.9016971514795296E-2</v>
      </c>
      <c r="AW110" s="273">
        <v>-3.7572020867500387E-5</v>
      </c>
      <c r="AX110" s="273">
        <v>-9.3350601771326897E-2</v>
      </c>
      <c r="AY110" s="273">
        <v>-6.5834518510871354E-2</v>
      </c>
      <c r="AZ110" s="273">
        <v>-5.0152104356386909E-2</v>
      </c>
      <c r="BA110" s="273">
        <v>-6.0853375580060872E-3</v>
      </c>
      <c r="BB110" s="273">
        <v>4.5338691832432651E-2</v>
      </c>
      <c r="BC110" s="273">
        <v>-4.1071328703819222E-2</v>
      </c>
      <c r="BD110" s="273">
        <v>-0.10522573811329367</v>
      </c>
      <c r="BE110" s="273">
        <v>2.6862358318735544E-2</v>
      </c>
      <c r="BF110" s="273">
        <v>2.6531940463360135E-2</v>
      </c>
      <c r="BG110" s="273">
        <v>4.5753021287037607E-2</v>
      </c>
      <c r="BH110" s="273">
        <v>-3.5244593288602917E-2</v>
      </c>
      <c r="BI110" s="273">
        <v>-4.8263088362114686E-3</v>
      </c>
      <c r="BJ110" s="273">
        <v>3.1870266307327672E-2</v>
      </c>
      <c r="BK110" s="273">
        <v>3.5125778173679838E-2</v>
      </c>
      <c r="BL110" s="273">
        <v>1.8788607569461858E-2</v>
      </c>
      <c r="BM110" s="273">
        <v>-0.50347862730982884</v>
      </c>
      <c r="BN110" s="273">
        <v>5.7050441211056499E-2</v>
      </c>
      <c r="BO110" s="273">
        <v>0.12487526215252855</v>
      </c>
      <c r="BP110" s="273">
        <v>4.9040738962938174E-2</v>
      </c>
      <c r="BQ110" s="273">
        <v>0.22093546900751074</v>
      </c>
      <c r="BR110" s="273">
        <v>8.1007394669082092E-2</v>
      </c>
      <c r="BS110" s="273">
        <v>0.2426252531056946</v>
      </c>
      <c r="BT110" s="273">
        <v>0.17136370647653335</v>
      </c>
      <c r="BU110" s="273">
        <v>0.2627936217062164</v>
      </c>
      <c r="BV110" s="273">
        <v>0.49312763423923439</v>
      </c>
      <c r="BW110" s="273">
        <v>4.3693840037246259E-2</v>
      </c>
      <c r="BX110" s="273">
        <v>4.9457400546383784E-2</v>
      </c>
      <c r="BY110" s="273">
        <v>0</v>
      </c>
      <c r="BZ110" s="273">
        <v>4.2698205719980106E-2</v>
      </c>
      <c r="CA110" s="273">
        <v>2.381300190737299E-3</v>
      </c>
      <c r="CB110" s="273">
        <v>6.2602074566068408E-2</v>
      </c>
      <c r="CC110" s="273">
        <v>5.3397845446622592E-2</v>
      </c>
      <c r="CD110" s="273">
        <v>0.2983753165068046</v>
      </c>
      <c r="CE110" s="273">
        <v>5.5758594085936848E-3</v>
      </c>
      <c r="CF110" s="273">
        <v>0.24206892036480637</v>
      </c>
      <c r="CG110" s="273">
        <v>0.14350558360487939</v>
      </c>
      <c r="CH110" s="273">
        <v>8.5681707567222903E-2</v>
      </c>
      <c r="CI110" s="273">
        <v>0</v>
      </c>
      <c r="CJ110" s="273">
        <v>2.2590700651366892E-3</v>
      </c>
      <c r="CK110" s="273">
        <v>3.8723235617411235E-2</v>
      </c>
      <c r="CL110" s="273">
        <v>4.1323349202946925E-2</v>
      </c>
      <c r="CM110" s="273">
        <v>1.2298918430021939E-2</v>
      </c>
      <c r="CN110" s="273">
        <v>3.3744729646978978E-2</v>
      </c>
      <c r="CO110" s="273">
        <v>-6.5468014057191186E-3</v>
      </c>
      <c r="CP110" s="273">
        <v>0.10733969965621365</v>
      </c>
      <c r="CQ110" s="273">
        <v>2.2106654018159644E-2</v>
      </c>
      <c r="CR110" s="273">
        <v>2.8756881047307975E-2</v>
      </c>
      <c r="CS110" s="273">
        <v>0.1048863571593189</v>
      </c>
      <c r="CT110" s="273">
        <v>5.5210056274243087E-2</v>
      </c>
      <c r="CU110" s="273">
        <v>2.5503967053612027E-2</v>
      </c>
      <c r="CV110" s="273">
        <v>0.19654863824437047</v>
      </c>
      <c r="CW110" s="273">
        <v>0.26211779584169281</v>
      </c>
      <c r="CX110" s="273">
        <v>0.13337245892716301</v>
      </c>
      <c r="CY110" s="273">
        <v>0</v>
      </c>
      <c r="CZ110" s="274">
        <v>0.33352287074267895</v>
      </c>
    </row>
    <row r="111" spans="1:104" s="275" customFormat="1" ht="15" customHeight="1" x14ac:dyDescent="0.15">
      <c r="A111" s="276" t="s">
        <v>433</v>
      </c>
      <c r="B111" s="277" t="s">
        <v>495</v>
      </c>
      <c r="C111" s="272">
        <v>0.24665106878000762</v>
      </c>
      <c r="D111" s="273">
        <v>9.2395689123209487E-2</v>
      </c>
      <c r="E111" s="273">
        <v>0.11977883466040086</v>
      </c>
      <c r="F111" s="273">
        <v>8.4827666840087801E-2</v>
      </c>
      <c r="G111" s="273">
        <v>0.14964243487690237</v>
      </c>
      <c r="H111" s="273">
        <v>0</v>
      </c>
      <c r="I111" s="273">
        <v>9.0953293198045099E-2</v>
      </c>
      <c r="J111" s="273">
        <v>4.5301965081562791E-2</v>
      </c>
      <c r="K111" s="273">
        <v>2.9709503133272658E-2</v>
      </c>
      <c r="L111" s="273">
        <v>6.9003918642251858E-3</v>
      </c>
      <c r="M111" s="273">
        <v>6.1183047510629279E-2</v>
      </c>
      <c r="N111" s="273">
        <v>5.2925293472930277E-2</v>
      </c>
      <c r="O111" s="273">
        <v>7.4213087742760392E-2</v>
      </c>
      <c r="P111" s="273">
        <v>2.9891030650342973E-2</v>
      </c>
      <c r="Q111" s="273">
        <v>0.19781786954561822</v>
      </c>
      <c r="R111" s="273">
        <v>9.0268343553536315E-2</v>
      </c>
      <c r="S111" s="273">
        <v>7.4716457751418761E-2</v>
      </c>
      <c r="T111" s="273">
        <v>4.6369644792233669E-2</v>
      </c>
      <c r="U111" s="273">
        <v>9.5391640171723163E-2</v>
      </c>
      <c r="V111" s="273">
        <v>6.7028559985354189E-2</v>
      </c>
      <c r="W111" s="273">
        <v>0.11441958392878572</v>
      </c>
      <c r="X111" s="273">
        <v>9.7154985733396676E-2</v>
      </c>
      <c r="Y111" s="273">
        <v>0.17936096718480138</v>
      </c>
      <c r="Z111" s="273">
        <v>0.12176319384943149</v>
      </c>
      <c r="AA111" s="273">
        <v>0.14459659552266774</v>
      </c>
      <c r="AB111" s="273">
        <v>0.26249952833146228</v>
      </c>
      <c r="AC111" s="273">
        <v>8.3648469516350368E-2</v>
      </c>
      <c r="AD111" s="273">
        <v>0.10175589504605365</v>
      </c>
      <c r="AE111" s="273">
        <v>8.3939657287913583E-2</v>
      </c>
      <c r="AF111" s="273">
        <v>0.13552263062156353</v>
      </c>
      <c r="AG111" s="273">
        <v>3.8604883768637015E-2</v>
      </c>
      <c r="AH111" s="273">
        <v>0.11342593298886199</v>
      </c>
      <c r="AI111" s="273">
        <v>0.10698423167091536</v>
      </c>
      <c r="AJ111" s="273">
        <v>8.3301502173218675E-2</v>
      </c>
      <c r="AK111" s="273">
        <v>0</v>
      </c>
      <c r="AL111" s="273">
        <v>0</v>
      </c>
      <c r="AM111" s="273">
        <v>2.6406953842440184E-2</v>
      </c>
      <c r="AN111" s="273">
        <v>4.7191162288328078E-2</v>
      </c>
      <c r="AO111" s="273">
        <v>5.5606016072491091E-2</v>
      </c>
      <c r="AP111" s="273">
        <v>0</v>
      </c>
      <c r="AQ111" s="273">
        <v>3.3026940496593694E-2</v>
      </c>
      <c r="AR111" s="273">
        <v>6.2420079780655391E-2</v>
      </c>
      <c r="AS111" s="273">
        <v>9.2176210201876663E-2</v>
      </c>
      <c r="AT111" s="273">
        <v>8.9743753655784769E-2</v>
      </c>
      <c r="AU111" s="273">
        <v>0.12662877662244149</v>
      </c>
      <c r="AV111" s="273">
        <v>0.15725308494354814</v>
      </c>
      <c r="AW111" s="273">
        <v>0.24268410759875336</v>
      </c>
      <c r="AX111" s="273">
        <v>0.15367082383694197</v>
      </c>
      <c r="AY111" s="273">
        <v>0.20927219024516419</v>
      </c>
      <c r="AZ111" s="273">
        <v>0.1908438099926163</v>
      </c>
      <c r="BA111" s="273">
        <v>0.18258445187365899</v>
      </c>
      <c r="BB111" s="273">
        <v>0.10655362435690019</v>
      </c>
      <c r="BC111" s="273">
        <v>0.15546875336092916</v>
      </c>
      <c r="BD111" s="273">
        <v>0.20123948707954628</v>
      </c>
      <c r="BE111" s="273">
        <v>8.7349322425591833E-2</v>
      </c>
      <c r="BF111" s="273">
        <v>8.1209376348409842E-2</v>
      </c>
      <c r="BG111" s="273">
        <v>5.0917121648978589E-2</v>
      </c>
      <c r="BH111" s="273">
        <v>0.12831779944180774</v>
      </c>
      <c r="BI111" s="273">
        <v>2.0789092524944874E-2</v>
      </c>
      <c r="BJ111" s="273">
        <v>2.7267443997681863E-2</v>
      </c>
      <c r="BK111" s="273">
        <v>2.5142248274006216E-2</v>
      </c>
      <c r="BL111" s="273">
        <v>6.1499572518562563E-2</v>
      </c>
      <c r="BM111" s="273">
        <v>0.57266543217597021</v>
      </c>
      <c r="BN111" s="273">
        <v>0.16614847808421357</v>
      </c>
      <c r="BO111" s="273">
        <v>0.20746534889060694</v>
      </c>
      <c r="BP111" s="273">
        <v>8.9518987285928081E-2</v>
      </c>
      <c r="BQ111" s="273">
        <v>8.5226607721375108E-2</v>
      </c>
      <c r="BR111" s="273">
        <v>9.3004960506759826E-2</v>
      </c>
      <c r="BS111" s="273">
        <v>7.6877567454317702E-2</v>
      </c>
      <c r="BT111" s="273">
        <v>0.38451803951688862</v>
      </c>
      <c r="BU111" s="273">
        <v>0.27534525349309752</v>
      </c>
      <c r="BV111" s="273">
        <v>0.366403469857282</v>
      </c>
      <c r="BW111" s="273">
        <v>0.31473510427016321</v>
      </c>
      <c r="BX111" s="273">
        <v>8.3369215752610207E-2</v>
      </c>
      <c r="BY111" s="273">
        <v>0</v>
      </c>
      <c r="BZ111" s="273">
        <v>0.14544178212661035</v>
      </c>
      <c r="CA111" s="273">
        <v>0.13918504517374647</v>
      </c>
      <c r="CB111" s="273">
        <v>0.16875193876984523</v>
      </c>
      <c r="CC111" s="273">
        <v>0.21973810211561376</v>
      </c>
      <c r="CD111" s="273">
        <v>9.1215782145852603E-2</v>
      </c>
      <c r="CE111" s="273">
        <v>6.090307727807056E-2</v>
      </c>
      <c r="CF111" s="273">
        <v>0.19042819921876633</v>
      </c>
      <c r="CG111" s="273">
        <v>5.5141128301218638E-2</v>
      </c>
      <c r="CH111" s="273">
        <v>7.0134819699977716E-2</v>
      </c>
      <c r="CI111" s="273">
        <v>0.34168678580481193</v>
      </c>
      <c r="CJ111" s="273">
        <v>0.20519742771618327</v>
      </c>
      <c r="CK111" s="273">
        <v>0.1616478969039303</v>
      </c>
      <c r="CL111" s="273">
        <v>6.8217473316700195E-2</v>
      </c>
      <c r="CM111" s="273">
        <v>2.5360686608680565E-2</v>
      </c>
      <c r="CN111" s="273">
        <v>7.884919087161206E-2</v>
      </c>
      <c r="CO111" s="273">
        <v>6.1938667483266985E-2</v>
      </c>
      <c r="CP111" s="273">
        <v>0.42077382614634512</v>
      </c>
      <c r="CQ111" s="273">
        <v>8.187490652867338E-2</v>
      </c>
      <c r="CR111" s="273">
        <v>3.2883685246088701E-2</v>
      </c>
      <c r="CS111" s="273">
        <v>8.2051809742401283E-2</v>
      </c>
      <c r="CT111" s="273">
        <v>0.13429650759115636</v>
      </c>
      <c r="CU111" s="273">
        <v>4.7929609198385258E-2</v>
      </c>
      <c r="CV111" s="273">
        <v>0.13446630437136764</v>
      </c>
      <c r="CW111" s="273">
        <v>0.14237562902810574</v>
      </c>
      <c r="CX111" s="273">
        <v>0.16424585936915087</v>
      </c>
      <c r="CY111" s="273">
        <v>0</v>
      </c>
      <c r="CZ111" s="274">
        <v>4.9039977351307024E-2</v>
      </c>
    </row>
    <row r="112" spans="1:104" s="275" customFormat="1" ht="15" customHeight="1" x14ac:dyDescent="0.15">
      <c r="A112" s="276" t="s">
        <v>434</v>
      </c>
      <c r="B112" s="277" t="s">
        <v>496</v>
      </c>
      <c r="C112" s="272">
        <v>5.3264344174246046E-2</v>
      </c>
      <c r="D112" s="273">
        <v>1.5601097111364353E-2</v>
      </c>
      <c r="E112" s="273">
        <v>2.8153047525842998E-2</v>
      </c>
      <c r="F112" s="273">
        <v>2.4797067073369417E-2</v>
      </c>
      <c r="G112" s="273">
        <v>5.4243001795167438E-2</v>
      </c>
      <c r="H112" s="273">
        <v>0</v>
      </c>
      <c r="I112" s="273">
        <v>4.6989124849046847E-2</v>
      </c>
      <c r="J112" s="273">
        <v>9.0252228013651126E-3</v>
      </c>
      <c r="K112" s="273">
        <v>1.1401478516855142E-2</v>
      </c>
      <c r="L112" s="273">
        <v>9.3273654989584551E-3</v>
      </c>
      <c r="M112" s="273">
        <v>1.8417107579871164E-2</v>
      </c>
      <c r="N112" s="273">
        <v>2.0981077988374893E-2</v>
      </c>
      <c r="O112" s="273">
        <v>0.24487164550840049</v>
      </c>
      <c r="P112" s="273">
        <v>1.4903186593731006E-2</v>
      </c>
      <c r="Q112" s="273">
        <v>2.4464540694907187E-2</v>
      </c>
      <c r="R112" s="273">
        <v>4.6384462401171764E-2</v>
      </c>
      <c r="S112" s="273">
        <v>3.2291501858995743E-2</v>
      </c>
      <c r="T112" s="273">
        <v>2.5459927390398953E-2</v>
      </c>
      <c r="U112" s="273">
        <v>1.6500655637585099E-2</v>
      </c>
      <c r="V112" s="273">
        <v>3.3593225917527447E-2</v>
      </c>
      <c r="W112" s="273">
        <v>3.7376373176824809E-2</v>
      </c>
      <c r="X112" s="273">
        <v>2.6704633221512696E-2</v>
      </c>
      <c r="Y112" s="273">
        <v>1.1292602743379945E-2</v>
      </c>
      <c r="Z112" s="273">
        <v>1.7134057383692655E-2</v>
      </c>
      <c r="AA112" s="273">
        <v>1.239147447744249E-2</v>
      </c>
      <c r="AB112" s="273">
        <v>2.7088186554340046E-2</v>
      </c>
      <c r="AC112" s="273">
        <v>1.7329611754711875E-2</v>
      </c>
      <c r="AD112" s="273">
        <v>2.1794268550758566E-2</v>
      </c>
      <c r="AE112" s="273">
        <v>3.8660399267381407E-2</v>
      </c>
      <c r="AF112" s="273">
        <v>3.6158465910731449E-2</v>
      </c>
      <c r="AG112" s="273">
        <v>2.3124888478340825E-2</v>
      </c>
      <c r="AH112" s="273">
        <v>2.8052039191341197E-2</v>
      </c>
      <c r="AI112" s="273">
        <v>3.9803679517028144E-2</v>
      </c>
      <c r="AJ112" s="273">
        <v>2.6448160749400044E-2</v>
      </c>
      <c r="AK112" s="273">
        <v>0</v>
      </c>
      <c r="AL112" s="273">
        <v>0</v>
      </c>
      <c r="AM112" s="273">
        <v>3.139140923840877E-3</v>
      </c>
      <c r="AN112" s="273">
        <v>3.8009700472598926E-2</v>
      </c>
      <c r="AO112" s="273">
        <v>8.3316008688608025E-3</v>
      </c>
      <c r="AP112" s="273">
        <v>0</v>
      </c>
      <c r="AQ112" s="273">
        <v>7.493010031637333E-3</v>
      </c>
      <c r="AR112" s="273">
        <v>2.7282823739578656E-2</v>
      </c>
      <c r="AS112" s="273">
        <v>3.2850936409129707E-2</v>
      </c>
      <c r="AT112" s="273">
        <v>7.297453004045531E-3</v>
      </c>
      <c r="AU112" s="273">
        <v>5.9242145276842181E-3</v>
      </c>
      <c r="AV112" s="273">
        <v>1.1599805802288449E-2</v>
      </c>
      <c r="AW112" s="273">
        <v>1.083145003578735E-2</v>
      </c>
      <c r="AX112" s="273">
        <v>1.1189554219396628E-2</v>
      </c>
      <c r="AY112" s="273">
        <v>7.9123469595241084E-3</v>
      </c>
      <c r="AZ112" s="273">
        <v>4.6403150381491513E-3</v>
      </c>
      <c r="BA112" s="273">
        <v>4.672920512948456E-3</v>
      </c>
      <c r="BB112" s="273">
        <v>9.6325118586095011E-3</v>
      </c>
      <c r="BC112" s="273">
        <v>1.3461634428992654E-2</v>
      </c>
      <c r="BD112" s="273">
        <v>8.2406957687798706E-3</v>
      </c>
      <c r="BE112" s="273">
        <v>-1.6635304683015235E-2</v>
      </c>
      <c r="BF112" s="273">
        <v>2.4567774465254519E-2</v>
      </c>
      <c r="BG112" s="273">
        <v>1.236979326421692E-2</v>
      </c>
      <c r="BH112" s="273">
        <v>3.8747005753440216E-3</v>
      </c>
      <c r="BI112" s="273">
        <v>6.5514387449034234E-2</v>
      </c>
      <c r="BJ112" s="273">
        <v>3.8113367546946227E-2</v>
      </c>
      <c r="BK112" s="273">
        <v>3.4939140931455316E-2</v>
      </c>
      <c r="BL112" s="273">
        <v>3.7411365130562868E-2</v>
      </c>
      <c r="BM112" s="273">
        <v>9.7381817916945293E-2</v>
      </c>
      <c r="BN112" s="273">
        <v>2.0800497722173558E-2</v>
      </c>
      <c r="BO112" s="273">
        <v>4.4219276074874754E-2</v>
      </c>
      <c r="BP112" s="273">
        <v>1.7286559111449551E-2</v>
      </c>
      <c r="BQ112" s="273">
        <v>4.3032491009292087E-2</v>
      </c>
      <c r="BR112" s="273">
        <v>4.0048814068808253E-2</v>
      </c>
      <c r="BS112" s="273">
        <v>1.8169329675502718E-2</v>
      </c>
      <c r="BT112" s="273">
        <v>8.0457640560003152E-2</v>
      </c>
      <c r="BU112" s="273">
        <v>3.849453197670407E-2</v>
      </c>
      <c r="BV112" s="273">
        <v>4.2911108276086553E-2</v>
      </c>
      <c r="BW112" s="273">
        <v>4.8857876437154661E-2</v>
      </c>
      <c r="BX112" s="273">
        <v>8.4604080079288782E-2</v>
      </c>
      <c r="BY112" s="273">
        <v>0</v>
      </c>
      <c r="BZ112" s="273">
        <v>2.6913434419182342E-2</v>
      </c>
      <c r="CA112" s="273">
        <v>-8.7399229719026292E-2</v>
      </c>
      <c r="CB112" s="273">
        <v>0.10155970407432581</v>
      </c>
      <c r="CC112" s="273">
        <v>0.12092161914796155</v>
      </c>
      <c r="CD112" s="273">
        <v>7.0369633233132667E-2</v>
      </c>
      <c r="CE112" s="273">
        <v>2.2126755994572742E-2</v>
      </c>
      <c r="CF112" s="273">
        <v>3.6935106675276164E-2</v>
      </c>
      <c r="CG112" s="273">
        <v>3.7041947090871413E-2</v>
      </c>
      <c r="CH112" s="273">
        <v>2.8486868881852829E-2</v>
      </c>
      <c r="CI112" s="273">
        <v>1.0227866495361698E-3</v>
      </c>
      <c r="CJ112" s="273">
        <v>7.022612290427617E-3</v>
      </c>
      <c r="CK112" s="273">
        <v>1.7980615680026436E-2</v>
      </c>
      <c r="CL112" s="273">
        <v>1.629163866551523E-2</v>
      </c>
      <c r="CM112" s="273">
        <v>4.9202280256196544E-3</v>
      </c>
      <c r="CN112" s="273">
        <v>1.7079346846759002E-2</v>
      </c>
      <c r="CO112" s="273">
        <v>3.4678309054056028E-2</v>
      </c>
      <c r="CP112" s="273">
        <v>1.4370824492011389E-2</v>
      </c>
      <c r="CQ112" s="273">
        <v>2.4780427356387476E-2</v>
      </c>
      <c r="CR112" s="273">
        <v>2.3940782268011208E-2</v>
      </c>
      <c r="CS112" s="273">
        <v>6.5259614847746686E-2</v>
      </c>
      <c r="CT112" s="273">
        <v>2.7769011392659509E-2</v>
      </c>
      <c r="CU112" s="273">
        <v>3.2698813998563662E-2</v>
      </c>
      <c r="CV112" s="273">
        <v>5.2522904694633471E-2</v>
      </c>
      <c r="CW112" s="273">
        <v>7.7802370587560621E-2</v>
      </c>
      <c r="CX112" s="273">
        <v>0.10726125038618466</v>
      </c>
      <c r="CY112" s="273">
        <v>0</v>
      </c>
      <c r="CZ112" s="274">
        <v>1.750293192758991E-2</v>
      </c>
    </row>
    <row r="113" spans="1:104" s="291" customFormat="1" ht="15" customHeight="1" x14ac:dyDescent="0.15">
      <c r="A113" s="287" t="s">
        <v>435</v>
      </c>
      <c r="B113" s="288" t="s">
        <v>497</v>
      </c>
      <c r="C113" s="287">
        <v>-0.13064627428788661</v>
      </c>
      <c r="D113" s="289">
        <v>-1.3849843208085546E-2</v>
      </c>
      <c r="E113" s="289">
        <v>-8.5596216321069034E-5</v>
      </c>
      <c r="F113" s="289">
        <v>-4.7984194808478597E-2</v>
      </c>
      <c r="G113" s="289">
        <v>-1.099760309563216E-3</v>
      </c>
      <c r="H113" s="289">
        <v>0</v>
      </c>
      <c r="I113" s="289">
        <v>-1.0743145101397674E-5</v>
      </c>
      <c r="J113" s="289">
        <v>-1.8238202500925102E-2</v>
      </c>
      <c r="K113" s="289">
        <v>-7.3331046491068688E-6</v>
      </c>
      <c r="L113" s="289">
        <v>-1.7520386043524936E-4</v>
      </c>
      <c r="M113" s="289">
        <v>-9.7152867713645566E-6</v>
      </c>
      <c r="N113" s="289">
        <v>-9.1571693338290367E-5</v>
      </c>
      <c r="O113" s="289">
        <v>-4.9440538696277467E-5</v>
      </c>
      <c r="P113" s="289">
        <v>-9.8130300136030791E-4</v>
      </c>
      <c r="Q113" s="289">
        <v>-1.359896647854763E-5</v>
      </c>
      <c r="R113" s="289">
        <v>-9.0109504299966031E-6</v>
      </c>
      <c r="S113" s="289">
        <v>-2.5516923825772741E-5</v>
      </c>
      <c r="T113" s="289">
        <v>-7.9900523847809475E-6</v>
      </c>
      <c r="U113" s="289">
        <v>-3.1135300844844412E-6</v>
      </c>
      <c r="V113" s="289">
        <v>-4.6924743946212348E-6</v>
      </c>
      <c r="W113" s="289">
        <v>-8.0726979174621189E-6</v>
      </c>
      <c r="X113" s="289">
        <v>-2.6230731341935069E-6</v>
      </c>
      <c r="Y113" s="289">
        <v>-2.6673601803135484E-6</v>
      </c>
      <c r="Z113" s="289">
        <v>0</v>
      </c>
      <c r="AA113" s="289">
        <v>-2.9393285838682299E-6</v>
      </c>
      <c r="AB113" s="289">
        <v>-3.1208143850250843E-6</v>
      </c>
      <c r="AC113" s="289">
        <v>-3.5006487869085069E-6</v>
      </c>
      <c r="AD113" s="289">
        <v>-1.3789263040497502E-4</v>
      </c>
      <c r="AE113" s="289">
        <v>-3.9816227794327244E-6</v>
      </c>
      <c r="AF113" s="289">
        <v>-7.4246092799366434E-6</v>
      </c>
      <c r="AG113" s="289">
        <v>-8.4726114943477481E-5</v>
      </c>
      <c r="AH113" s="289">
        <v>-4.2247223711958428E-6</v>
      </c>
      <c r="AI113" s="289">
        <v>-5.2220965238159847E-6</v>
      </c>
      <c r="AJ113" s="289">
        <v>-5.6532894135560231E-6</v>
      </c>
      <c r="AK113" s="289">
        <v>0</v>
      </c>
      <c r="AL113" s="289">
        <v>0</v>
      </c>
      <c r="AM113" s="289">
        <v>-3.0523017733873303E-6</v>
      </c>
      <c r="AN113" s="289">
        <v>-5.8179169490712043E-6</v>
      </c>
      <c r="AO113" s="289">
        <v>-2.50908647745765E-6</v>
      </c>
      <c r="AP113" s="289">
        <v>0</v>
      </c>
      <c r="AQ113" s="289">
        <v>-4.845301331153362E-6</v>
      </c>
      <c r="AR113" s="289">
        <v>-6.7399176958468034E-6</v>
      </c>
      <c r="AS113" s="289">
        <v>-8.2054487498078737E-6</v>
      </c>
      <c r="AT113" s="289">
        <v>-5.3255147467321262E-6</v>
      </c>
      <c r="AU113" s="289">
        <v>-4.5017117963728974E-6</v>
      </c>
      <c r="AV113" s="289">
        <v>-6.6370173857969479E-6</v>
      </c>
      <c r="AW113" s="289">
        <v>-5.5982311092575583E-6</v>
      </c>
      <c r="AX113" s="289">
        <v>-7.2347507946980151E-6</v>
      </c>
      <c r="AY113" s="289">
        <v>-4.4773901777466866E-6</v>
      </c>
      <c r="AZ113" s="289">
        <v>-3.9379768643859219E-6</v>
      </c>
      <c r="BA113" s="289">
        <v>-4.6779102839179684E-6</v>
      </c>
      <c r="BB113" s="289">
        <v>-5.3277167359565823E-6</v>
      </c>
      <c r="BC113" s="289">
        <v>-4.9042678315306565E-6</v>
      </c>
      <c r="BD113" s="289">
        <v>-4.7458975754521978E-6</v>
      </c>
      <c r="BE113" s="289">
        <v>-1.9068187858870597E-6</v>
      </c>
      <c r="BF113" s="289">
        <v>-1.0314009362248246E-5</v>
      </c>
      <c r="BG113" s="289">
        <v>-7.361511563707748E-6</v>
      </c>
      <c r="BH113" s="289">
        <v>-9.4071670659416319E-6</v>
      </c>
      <c r="BI113" s="289">
        <v>-4.9832087222668417E-6</v>
      </c>
      <c r="BJ113" s="289">
        <v>-1.2164301903918497E-5</v>
      </c>
      <c r="BK113" s="289">
        <v>-3.6752362172903074E-5</v>
      </c>
      <c r="BL113" s="289">
        <v>-1.2287949766539756E-2</v>
      </c>
      <c r="BM113" s="289">
        <v>-2.1502025663857054E-4</v>
      </c>
      <c r="BN113" s="289">
        <v>-1.5139267057748078E-3</v>
      </c>
      <c r="BO113" s="289">
        <v>-4.7233003933220857E-2</v>
      </c>
      <c r="BP113" s="289">
        <v>-3.6553931662897435E-6</v>
      </c>
      <c r="BQ113" s="289">
        <v>-5.3580077993090134E-4</v>
      </c>
      <c r="BR113" s="289">
        <v>-4.4282984769870371E-4</v>
      </c>
      <c r="BS113" s="289">
        <v>-1.6120822848586902E-2</v>
      </c>
      <c r="BT113" s="289">
        <v>-1.1115699344585165E-5</v>
      </c>
      <c r="BU113" s="289">
        <v>-1.614638207945911E-3</v>
      </c>
      <c r="BV113" s="289">
        <v>0</v>
      </c>
      <c r="BW113" s="289">
        <v>-6.8638534957398837E-3</v>
      </c>
      <c r="BX113" s="289">
        <v>-2.2097608811208402E-3</v>
      </c>
      <c r="BY113" s="289">
        <v>0</v>
      </c>
      <c r="BZ113" s="289">
        <v>-8.9642883636027043E-3</v>
      </c>
      <c r="CA113" s="289">
        <v>-4.3046420148612906E-6</v>
      </c>
      <c r="CB113" s="289">
        <v>-1.0664214315578567E-5</v>
      </c>
      <c r="CC113" s="289">
        <v>-1.3161294434088584E-5</v>
      </c>
      <c r="CD113" s="289">
        <v>-5.4739200195762514E-3</v>
      </c>
      <c r="CE113" s="289">
        <v>0</v>
      </c>
      <c r="CF113" s="289">
        <v>-6.2069292638527205E-6</v>
      </c>
      <c r="CG113" s="289">
        <v>-4.7667056124169664E-6</v>
      </c>
      <c r="CH113" s="289">
        <v>-1.9476939589530981E-5</v>
      </c>
      <c r="CI113" s="289">
        <v>0</v>
      </c>
      <c r="CJ113" s="289">
        <v>-8.859290587411828E-5</v>
      </c>
      <c r="CK113" s="289">
        <v>-4.9141193747478387E-4</v>
      </c>
      <c r="CL113" s="289">
        <v>-1.4971029075889533E-2</v>
      </c>
      <c r="CM113" s="289">
        <v>-5.5601592716856112E-6</v>
      </c>
      <c r="CN113" s="289">
        <v>-3.9096658566932022E-3</v>
      </c>
      <c r="CO113" s="289">
        <v>-2.1369567056010032E-2</v>
      </c>
      <c r="CP113" s="289">
        <v>-3.5472914573709794E-6</v>
      </c>
      <c r="CQ113" s="289">
        <v>-6.797914662926498E-6</v>
      </c>
      <c r="CR113" s="289">
        <v>-6.4709808040081042E-6</v>
      </c>
      <c r="CS113" s="289">
        <v>-6.8023562467691871E-5</v>
      </c>
      <c r="CT113" s="289">
        <v>-1.1235537537082395E-5</v>
      </c>
      <c r="CU113" s="289">
        <v>-3.8127192313558029E-6</v>
      </c>
      <c r="CV113" s="289">
        <v>-1.2436736198516211E-5</v>
      </c>
      <c r="CW113" s="289">
        <v>-5.2518377092540215E-6</v>
      </c>
      <c r="CX113" s="289">
        <v>-8.4526408450475787E-6</v>
      </c>
      <c r="CY113" s="289">
        <v>0</v>
      </c>
      <c r="CZ113" s="290">
        <v>-5.0571052590555133E-3</v>
      </c>
    </row>
    <row r="114" spans="1:104" s="275" customFormat="1" ht="15" customHeight="1" x14ac:dyDescent="0.15">
      <c r="A114" s="278" t="s">
        <v>436</v>
      </c>
      <c r="B114" s="279" t="s">
        <v>498</v>
      </c>
      <c r="C114" s="280">
        <v>0.54153057387937109</v>
      </c>
      <c r="D114" s="281">
        <v>0.21550010081305049</v>
      </c>
      <c r="E114" s="281">
        <v>0.61707039238060413</v>
      </c>
      <c r="F114" s="281">
        <v>0.69711106251489952</v>
      </c>
      <c r="G114" s="281">
        <v>0.59055252168481565</v>
      </c>
      <c r="H114" s="281">
        <v>0</v>
      </c>
      <c r="I114" s="281">
        <v>0.49291163371703467</v>
      </c>
      <c r="J114" s="281">
        <v>0.19322975424529373</v>
      </c>
      <c r="K114" s="281">
        <v>0.30030526899864829</v>
      </c>
      <c r="L114" s="281">
        <v>0.12978884933559764</v>
      </c>
      <c r="M114" s="281">
        <v>0.39352229381682857</v>
      </c>
      <c r="N114" s="281">
        <v>0.34481940525302579</v>
      </c>
      <c r="O114" s="281">
        <v>0.53875932639468826</v>
      </c>
      <c r="P114" s="281">
        <v>0.21966672455211136</v>
      </c>
      <c r="Q114" s="281">
        <v>0.41524544875330216</v>
      </c>
      <c r="R114" s="281">
        <v>0.4245864207527289</v>
      </c>
      <c r="S114" s="281">
        <v>0.39924928757861894</v>
      </c>
      <c r="T114" s="281">
        <v>0.39532007650475159</v>
      </c>
      <c r="U114" s="281">
        <v>0.28627213450449968</v>
      </c>
      <c r="V114" s="281">
        <v>0.44390787945760285</v>
      </c>
      <c r="W114" s="281">
        <v>0.53632743153661255</v>
      </c>
      <c r="X114" s="281">
        <v>0.31634116272088464</v>
      </c>
      <c r="Y114" s="281">
        <v>0.36653063129747065</v>
      </c>
      <c r="Z114" s="281">
        <v>0.191003404117361</v>
      </c>
      <c r="AA114" s="281">
        <v>0.26468470189696919</v>
      </c>
      <c r="AB114" s="281">
        <v>0.52831824135867778</v>
      </c>
      <c r="AC114" s="281">
        <v>0.29656306302101321</v>
      </c>
      <c r="AD114" s="281">
        <v>0.36744318442536572</v>
      </c>
      <c r="AE114" s="281">
        <v>0.35778053782785413</v>
      </c>
      <c r="AF114" s="281">
        <v>0.51673135701233719</v>
      </c>
      <c r="AG114" s="281">
        <v>0.39736802815140482</v>
      </c>
      <c r="AH114" s="281">
        <v>0.50809679777779604</v>
      </c>
      <c r="AI114" s="281">
        <v>0.45068393659085099</v>
      </c>
      <c r="AJ114" s="281">
        <v>0.55167238434076526</v>
      </c>
      <c r="AK114" s="281">
        <v>0</v>
      </c>
      <c r="AL114" s="281">
        <v>0</v>
      </c>
      <c r="AM114" s="281">
        <v>0.18126629981572021</v>
      </c>
      <c r="AN114" s="281">
        <v>0.38584711171649588</v>
      </c>
      <c r="AO114" s="281">
        <v>0.29389718480497229</v>
      </c>
      <c r="AP114" s="281">
        <v>0</v>
      </c>
      <c r="AQ114" s="281">
        <v>0.2352542882469762</v>
      </c>
      <c r="AR114" s="281">
        <v>0.38250868813969646</v>
      </c>
      <c r="AS114" s="281">
        <v>0.47757870179242295</v>
      </c>
      <c r="AT114" s="281">
        <v>0.44569003839950661</v>
      </c>
      <c r="AU114" s="281">
        <v>0.4964052439867771</v>
      </c>
      <c r="AV114" s="281">
        <v>0.46404909550561729</v>
      </c>
      <c r="AW114" s="281">
        <v>0.41918168138550582</v>
      </c>
      <c r="AX114" s="281">
        <v>0.3605363774265779</v>
      </c>
      <c r="AY114" s="281">
        <v>0.38029041436392397</v>
      </c>
      <c r="AZ114" s="281">
        <v>0.33155422101895149</v>
      </c>
      <c r="BA114" s="281">
        <v>0.41254459607804</v>
      </c>
      <c r="BB114" s="281">
        <v>0.32273336731232671</v>
      </c>
      <c r="BC114" s="281">
        <v>0.35584614537454412</v>
      </c>
      <c r="BD114" s="281">
        <v>0.31571306101305729</v>
      </c>
      <c r="BE114" s="281">
        <v>0.18734846922439335</v>
      </c>
      <c r="BF114" s="281">
        <v>0.32282973333063514</v>
      </c>
      <c r="BG114" s="281">
        <v>0.33260229433777067</v>
      </c>
      <c r="BH114" s="281">
        <v>0.35080858073375987</v>
      </c>
      <c r="BI114" s="281">
        <v>0.3265737293494051</v>
      </c>
      <c r="BJ114" s="281">
        <v>0.46705115469316011</v>
      </c>
      <c r="BK114" s="281">
        <v>0.44411265295714153</v>
      </c>
      <c r="BL114" s="281">
        <v>0.49459066009677316</v>
      </c>
      <c r="BM114" s="281">
        <v>0.38234310254527987</v>
      </c>
      <c r="BN114" s="281">
        <v>0.3417869068189211</v>
      </c>
      <c r="BO114" s="281">
        <v>0.48543553649018317</v>
      </c>
      <c r="BP114" s="281">
        <v>0.65459796071602538</v>
      </c>
      <c r="BQ114" s="281">
        <v>0.72705874936960846</v>
      </c>
      <c r="BR114" s="281">
        <v>0.66723299641874023</v>
      </c>
      <c r="BS114" s="281">
        <v>0.6799341698827408</v>
      </c>
      <c r="BT114" s="281">
        <v>0.76384220355314048</v>
      </c>
      <c r="BU114" s="281">
        <v>0.74165841704141366</v>
      </c>
      <c r="BV114" s="281">
        <v>0.90244221237260291</v>
      </c>
      <c r="BW114" s="281">
        <v>0.66958039030718808</v>
      </c>
      <c r="BX114" s="281">
        <v>0.75688033868554949</v>
      </c>
      <c r="BY114" s="281">
        <v>0</v>
      </c>
      <c r="BZ114" s="281">
        <v>0.45587999416181191</v>
      </c>
      <c r="CA114" s="281">
        <v>0.17911601537895847</v>
      </c>
      <c r="CB114" s="281">
        <v>0.6854091278774167</v>
      </c>
      <c r="CC114" s="281">
        <v>0.63776367243260013</v>
      </c>
      <c r="CD114" s="281">
        <v>0.69120420538267369</v>
      </c>
      <c r="CE114" s="281">
        <v>0.7827292409850154</v>
      </c>
      <c r="CF114" s="281">
        <v>0.53811238858411059</v>
      </c>
      <c r="CG114" s="281">
        <v>0.40291927718490916</v>
      </c>
      <c r="CH114" s="281">
        <v>0.51459073506294151</v>
      </c>
      <c r="CI114" s="281">
        <v>0.7193934773749876</v>
      </c>
      <c r="CJ114" s="281">
        <v>0.81747913806145411</v>
      </c>
      <c r="CK114" s="281">
        <v>0.60683169437334494</v>
      </c>
      <c r="CL114" s="281">
        <v>0.56149954645035804</v>
      </c>
      <c r="CM114" s="281">
        <v>0.69586405808614271</v>
      </c>
      <c r="CN114" s="281">
        <v>0.77494458572392511</v>
      </c>
      <c r="CO114" s="281">
        <v>0.6036644589293787</v>
      </c>
      <c r="CP114" s="281">
        <v>0.67498023291054454</v>
      </c>
      <c r="CQ114" s="281">
        <v>0.29064210031880028</v>
      </c>
      <c r="CR114" s="281">
        <v>0.3878843871448186</v>
      </c>
      <c r="CS114" s="281">
        <v>0.72810173346005191</v>
      </c>
      <c r="CT114" s="281">
        <v>0.48509376260889181</v>
      </c>
      <c r="CU114" s="281">
        <v>0.4037265433508283</v>
      </c>
      <c r="CV114" s="281">
        <v>0.69107613939594081</v>
      </c>
      <c r="CW114" s="281">
        <v>0.7075098326938084</v>
      </c>
      <c r="CX114" s="281">
        <v>0.70022883486073728</v>
      </c>
      <c r="CY114" s="281">
        <v>0</v>
      </c>
      <c r="CZ114" s="282">
        <v>0.41184081190428573</v>
      </c>
    </row>
    <row r="115" spans="1:104" s="275" customFormat="1" ht="15" customHeight="1" x14ac:dyDescent="0.15">
      <c r="A115" s="278" t="s">
        <v>437</v>
      </c>
      <c r="B115" s="279" t="s">
        <v>492</v>
      </c>
      <c r="C115" s="280">
        <v>1</v>
      </c>
      <c r="D115" s="281">
        <v>1</v>
      </c>
      <c r="E115" s="281">
        <v>1</v>
      </c>
      <c r="F115" s="281">
        <v>1</v>
      </c>
      <c r="G115" s="281">
        <v>1</v>
      </c>
      <c r="H115" s="281">
        <v>0</v>
      </c>
      <c r="I115" s="281">
        <v>1</v>
      </c>
      <c r="J115" s="281">
        <v>1</v>
      </c>
      <c r="K115" s="281">
        <v>1</v>
      </c>
      <c r="L115" s="281">
        <v>1</v>
      </c>
      <c r="M115" s="281">
        <v>1</v>
      </c>
      <c r="N115" s="281">
        <v>1</v>
      </c>
      <c r="O115" s="281">
        <v>1</v>
      </c>
      <c r="P115" s="281">
        <v>1</v>
      </c>
      <c r="Q115" s="281">
        <v>1</v>
      </c>
      <c r="R115" s="281">
        <v>1</v>
      </c>
      <c r="S115" s="281">
        <v>1</v>
      </c>
      <c r="T115" s="281">
        <v>1</v>
      </c>
      <c r="U115" s="281">
        <v>1</v>
      </c>
      <c r="V115" s="281">
        <v>1</v>
      </c>
      <c r="W115" s="281">
        <v>1</v>
      </c>
      <c r="X115" s="281">
        <v>1</v>
      </c>
      <c r="Y115" s="281">
        <v>1</v>
      </c>
      <c r="Z115" s="281">
        <v>1</v>
      </c>
      <c r="AA115" s="281">
        <v>1</v>
      </c>
      <c r="AB115" s="281">
        <v>1</v>
      </c>
      <c r="AC115" s="281">
        <v>1</v>
      </c>
      <c r="AD115" s="281">
        <v>1</v>
      </c>
      <c r="AE115" s="281">
        <v>1</v>
      </c>
      <c r="AF115" s="281">
        <v>1</v>
      </c>
      <c r="AG115" s="281">
        <v>1</v>
      </c>
      <c r="AH115" s="281">
        <v>1</v>
      </c>
      <c r="AI115" s="281">
        <v>1</v>
      </c>
      <c r="AJ115" s="281">
        <v>1</v>
      </c>
      <c r="AK115" s="281">
        <v>0</v>
      </c>
      <c r="AL115" s="281">
        <v>0</v>
      </c>
      <c r="AM115" s="281">
        <v>1</v>
      </c>
      <c r="AN115" s="281">
        <v>1</v>
      </c>
      <c r="AO115" s="281">
        <v>1</v>
      </c>
      <c r="AP115" s="281">
        <v>0</v>
      </c>
      <c r="AQ115" s="281">
        <v>1</v>
      </c>
      <c r="AR115" s="281">
        <v>1</v>
      </c>
      <c r="AS115" s="281">
        <v>1</v>
      </c>
      <c r="AT115" s="281">
        <v>1</v>
      </c>
      <c r="AU115" s="281">
        <v>1</v>
      </c>
      <c r="AV115" s="281">
        <v>1</v>
      </c>
      <c r="AW115" s="281">
        <v>1</v>
      </c>
      <c r="AX115" s="281">
        <v>1</v>
      </c>
      <c r="AY115" s="281">
        <v>1</v>
      </c>
      <c r="AZ115" s="281">
        <v>1</v>
      </c>
      <c r="BA115" s="281">
        <v>1</v>
      </c>
      <c r="BB115" s="281">
        <v>1</v>
      </c>
      <c r="BC115" s="281">
        <v>1</v>
      </c>
      <c r="BD115" s="281">
        <v>1</v>
      </c>
      <c r="BE115" s="281">
        <v>1</v>
      </c>
      <c r="BF115" s="281">
        <v>1</v>
      </c>
      <c r="BG115" s="281">
        <v>1</v>
      </c>
      <c r="BH115" s="281">
        <v>1</v>
      </c>
      <c r="BI115" s="281">
        <v>1</v>
      </c>
      <c r="BJ115" s="281">
        <v>1</v>
      </c>
      <c r="BK115" s="281">
        <v>1</v>
      </c>
      <c r="BL115" s="281">
        <v>1</v>
      </c>
      <c r="BM115" s="281">
        <v>1</v>
      </c>
      <c r="BN115" s="281">
        <v>1</v>
      </c>
      <c r="BO115" s="281">
        <v>1</v>
      </c>
      <c r="BP115" s="281">
        <v>1</v>
      </c>
      <c r="BQ115" s="281">
        <v>1</v>
      </c>
      <c r="BR115" s="281">
        <v>1</v>
      </c>
      <c r="BS115" s="281">
        <v>1</v>
      </c>
      <c r="BT115" s="281">
        <v>1</v>
      </c>
      <c r="BU115" s="281">
        <v>1</v>
      </c>
      <c r="BV115" s="281">
        <v>1</v>
      </c>
      <c r="BW115" s="281">
        <v>1</v>
      </c>
      <c r="BX115" s="281">
        <v>1</v>
      </c>
      <c r="BY115" s="281">
        <v>1</v>
      </c>
      <c r="BZ115" s="281">
        <v>1</v>
      </c>
      <c r="CA115" s="281">
        <v>1</v>
      </c>
      <c r="CB115" s="281">
        <v>1</v>
      </c>
      <c r="CC115" s="281">
        <v>1</v>
      </c>
      <c r="CD115" s="281">
        <v>1</v>
      </c>
      <c r="CE115" s="281">
        <v>1</v>
      </c>
      <c r="CF115" s="281">
        <v>1</v>
      </c>
      <c r="CG115" s="281">
        <v>1</v>
      </c>
      <c r="CH115" s="281">
        <v>1</v>
      </c>
      <c r="CI115" s="281">
        <v>1</v>
      </c>
      <c r="CJ115" s="281">
        <v>1</v>
      </c>
      <c r="CK115" s="281">
        <v>1</v>
      </c>
      <c r="CL115" s="281">
        <v>1</v>
      </c>
      <c r="CM115" s="281">
        <v>1</v>
      </c>
      <c r="CN115" s="281">
        <v>1</v>
      </c>
      <c r="CO115" s="281">
        <v>1</v>
      </c>
      <c r="CP115" s="281">
        <v>1</v>
      </c>
      <c r="CQ115" s="281">
        <v>1</v>
      </c>
      <c r="CR115" s="281">
        <v>1</v>
      </c>
      <c r="CS115" s="281">
        <v>1</v>
      </c>
      <c r="CT115" s="281">
        <v>1</v>
      </c>
      <c r="CU115" s="281">
        <v>1</v>
      </c>
      <c r="CV115" s="281">
        <v>1</v>
      </c>
      <c r="CW115" s="281">
        <v>1</v>
      </c>
      <c r="CX115" s="281">
        <v>1</v>
      </c>
      <c r="CY115" s="281">
        <v>1</v>
      </c>
      <c r="CZ115" s="282">
        <v>1</v>
      </c>
    </row>
  </sheetData>
  <sheetProtection sheet="1" objects="1" scenarios="1"/>
  <phoneticPr fontId="4"/>
  <pageMargins left="0.70866141732283472" right="0.70866141732283472" top="0.74803149606299213" bottom="0.74803149606299213" header="0.31496062992125984" footer="0.31496062992125984"/>
  <pageSetup paperSize="9" scale="45" fitToHeight="1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B108"/>
  <sheetViews>
    <sheetView zoomScale="80" zoomScaleNormal="80" zoomScaleSheetLayoutView="80" workbookViewId="0">
      <pane xSplit="2" ySplit="4" topLeftCell="C5" activePane="bottomRight" state="frozen"/>
      <selection activeCell="B12" sqref="B12:K13"/>
      <selection pane="topRight" activeCell="B12" sqref="B12:K13"/>
      <selection pane="bottomLeft" activeCell="B12" sqref="B12:K13"/>
      <selection pane="bottomRight" activeCell="C5" sqref="C5"/>
    </sheetView>
  </sheetViews>
  <sheetFormatPr defaultColWidth="10.625" defaultRowHeight="15" customHeight="1" x14ac:dyDescent="0.15"/>
  <cols>
    <col min="1" max="1" width="7.625" style="222" customWidth="1"/>
    <col min="2" max="2" width="22.5" style="223" customWidth="1"/>
    <col min="3" max="3" width="10.625" style="224" customWidth="1"/>
    <col min="4" max="6" width="10.875" style="224" bestFit="1" customWidth="1"/>
    <col min="7" max="7" width="11.125" style="224" bestFit="1" customWidth="1"/>
    <col min="8" max="8" width="10.875" style="224" bestFit="1" customWidth="1"/>
    <col min="9" max="9" width="11.125" style="224" bestFit="1" customWidth="1"/>
    <col min="10" max="12" width="10.875" style="224" bestFit="1" customWidth="1"/>
    <col min="13" max="13" width="11.125" style="224" bestFit="1" customWidth="1"/>
    <col min="14" max="16" width="10.875" style="224" bestFit="1" customWidth="1"/>
    <col min="17" max="21" width="11.125" style="224" bestFit="1" customWidth="1"/>
    <col min="22" max="23" width="10.875" style="224" bestFit="1" customWidth="1"/>
    <col min="24" max="24" width="12.25" style="224" bestFit="1" customWidth="1"/>
    <col min="25" max="25" width="11" style="224" bestFit="1" customWidth="1"/>
    <col min="26" max="27" width="10.75" style="224" bestFit="1" customWidth="1"/>
    <col min="28" max="28" width="11.125" style="224" bestFit="1" customWidth="1"/>
    <col min="29" max="30" width="10.875" style="224" bestFit="1" customWidth="1"/>
    <col min="31" max="31" width="11.125" style="224" bestFit="1" customWidth="1"/>
    <col min="32" max="32" width="10.875" style="224" bestFit="1" customWidth="1"/>
    <col min="33" max="33" width="11.125" style="224" bestFit="1" customWidth="1"/>
    <col min="34" max="36" width="10.875" style="224" bestFit="1" customWidth="1"/>
    <col min="37" max="38" width="11.125" style="224" bestFit="1" customWidth="1"/>
    <col min="39" max="39" width="10.875" style="224" bestFit="1" customWidth="1"/>
    <col min="40" max="41" width="11.125" style="224" bestFit="1" customWidth="1"/>
    <col min="42" max="45" width="10.875" style="224" bestFit="1" customWidth="1"/>
    <col min="46" max="46" width="11.125" style="224" bestFit="1" customWidth="1"/>
    <col min="47" max="49" width="10.875" style="224" bestFit="1" customWidth="1"/>
    <col min="50" max="50" width="11.125" style="224" bestFit="1" customWidth="1"/>
    <col min="51" max="62" width="10.875" style="224" bestFit="1" customWidth="1"/>
    <col min="63" max="63" width="11.125" style="224" bestFit="1" customWidth="1"/>
    <col min="64" max="72" width="10.875" style="224" bestFit="1" customWidth="1"/>
    <col min="73" max="73" width="12.25" style="224" bestFit="1" customWidth="1"/>
    <col min="74" max="85" width="10.875" style="224" bestFit="1" customWidth="1"/>
    <col min="86" max="86" width="11" style="224" bestFit="1" customWidth="1"/>
    <col min="87" max="88" width="11.125" style="224" bestFit="1" customWidth="1"/>
    <col min="89" max="89" width="10.875" style="224" bestFit="1" customWidth="1"/>
    <col min="90" max="90" width="11.125" style="224" bestFit="1" customWidth="1"/>
    <col min="91" max="95" width="10.875" style="224" bestFit="1" customWidth="1"/>
    <col min="96" max="96" width="10.875" style="224" customWidth="1"/>
    <col min="97" max="97" width="11.125" style="224" bestFit="1" customWidth="1"/>
    <col min="98" max="103" width="10.875" style="224" bestFit="1" customWidth="1"/>
    <col min="104" max="104" width="11.125" style="224" bestFit="1" customWidth="1"/>
    <col min="105" max="106" width="11" style="295" bestFit="1" customWidth="1"/>
    <col min="107" max="16384" width="10.625" style="224"/>
  </cols>
  <sheetData>
    <row r="1" spans="1:106" ht="24.95" customHeight="1" x14ac:dyDescent="0.15">
      <c r="A1" s="10" t="s">
        <v>524</v>
      </c>
    </row>
    <row r="2" spans="1:106" ht="15" customHeight="1" x14ac:dyDescent="0.15">
      <c r="A2" s="362" t="s">
        <v>514</v>
      </c>
    </row>
    <row r="3" spans="1:106" s="232" customFormat="1" ht="15" customHeight="1" x14ac:dyDescent="0.15">
      <c r="A3" s="227" t="s">
        <v>528</v>
      </c>
      <c r="B3" s="267"/>
      <c r="C3" s="229" t="s">
        <v>327</v>
      </c>
      <c r="D3" s="230" t="s">
        <v>328</v>
      </c>
      <c r="E3" s="230" t="s">
        <v>329</v>
      </c>
      <c r="F3" s="230" t="s">
        <v>330</v>
      </c>
      <c r="G3" s="230" t="s">
        <v>331</v>
      </c>
      <c r="H3" s="230" t="s">
        <v>332</v>
      </c>
      <c r="I3" s="230" t="s">
        <v>333</v>
      </c>
      <c r="J3" s="230" t="s">
        <v>334</v>
      </c>
      <c r="K3" s="230" t="s">
        <v>335</v>
      </c>
      <c r="L3" s="230" t="s">
        <v>336</v>
      </c>
      <c r="M3" s="230" t="s">
        <v>337</v>
      </c>
      <c r="N3" s="230" t="s">
        <v>338</v>
      </c>
      <c r="O3" s="230" t="s">
        <v>339</v>
      </c>
      <c r="P3" s="230" t="s">
        <v>340</v>
      </c>
      <c r="Q3" s="230" t="s">
        <v>341</v>
      </c>
      <c r="R3" s="230" t="s">
        <v>342</v>
      </c>
      <c r="S3" s="230" t="s">
        <v>343</v>
      </c>
      <c r="T3" s="230" t="s">
        <v>344</v>
      </c>
      <c r="U3" s="230" t="s">
        <v>345</v>
      </c>
      <c r="V3" s="230" t="s">
        <v>346</v>
      </c>
      <c r="W3" s="230" t="s">
        <v>347</v>
      </c>
      <c r="X3" s="230" t="s">
        <v>348</v>
      </c>
      <c r="Y3" s="230" t="s">
        <v>349</v>
      </c>
      <c r="Z3" s="230" t="s">
        <v>350</v>
      </c>
      <c r="AA3" s="230" t="s">
        <v>351</v>
      </c>
      <c r="AB3" s="230" t="s">
        <v>352</v>
      </c>
      <c r="AC3" s="230" t="s">
        <v>353</v>
      </c>
      <c r="AD3" s="230" t="s">
        <v>354</v>
      </c>
      <c r="AE3" s="230" t="s">
        <v>355</v>
      </c>
      <c r="AF3" s="230" t="s">
        <v>356</v>
      </c>
      <c r="AG3" s="230" t="s">
        <v>357</v>
      </c>
      <c r="AH3" s="230" t="s">
        <v>358</v>
      </c>
      <c r="AI3" s="230" t="s">
        <v>359</v>
      </c>
      <c r="AJ3" s="230" t="s">
        <v>360</v>
      </c>
      <c r="AK3" s="230" t="s">
        <v>361</v>
      </c>
      <c r="AL3" s="230" t="s">
        <v>362</v>
      </c>
      <c r="AM3" s="230" t="s">
        <v>363</v>
      </c>
      <c r="AN3" s="230" t="s">
        <v>364</v>
      </c>
      <c r="AO3" s="230" t="s">
        <v>365</v>
      </c>
      <c r="AP3" s="230" t="s">
        <v>366</v>
      </c>
      <c r="AQ3" s="230" t="s">
        <v>367</v>
      </c>
      <c r="AR3" s="230" t="s">
        <v>368</v>
      </c>
      <c r="AS3" s="230" t="s">
        <v>369</v>
      </c>
      <c r="AT3" s="230" t="s">
        <v>370</v>
      </c>
      <c r="AU3" s="230" t="s">
        <v>371</v>
      </c>
      <c r="AV3" s="230" t="s">
        <v>372</v>
      </c>
      <c r="AW3" s="230" t="s">
        <v>373</v>
      </c>
      <c r="AX3" s="230" t="s">
        <v>374</v>
      </c>
      <c r="AY3" s="230" t="s">
        <v>375</v>
      </c>
      <c r="AZ3" s="230" t="s">
        <v>376</v>
      </c>
      <c r="BA3" s="230" t="s">
        <v>377</v>
      </c>
      <c r="BB3" s="230" t="s">
        <v>378</v>
      </c>
      <c r="BC3" s="230" t="s">
        <v>379</v>
      </c>
      <c r="BD3" s="230" t="s">
        <v>380</v>
      </c>
      <c r="BE3" s="230" t="s">
        <v>381</v>
      </c>
      <c r="BF3" s="230" t="s">
        <v>382</v>
      </c>
      <c r="BG3" s="230" t="s">
        <v>383</v>
      </c>
      <c r="BH3" s="230" t="s">
        <v>384</v>
      </c>
      <c r="BI3" s="230" t="s">
        <v>385</v>
      </c>
      <c r="BJ3" s="230" t="s">
        <v>386</v>
      </c>
      <c r="BK3" s="230" t="s">
        <v>387</v>
      </c>
      <c r="BL3" s="230" t="s">
        <v>388</v>
      </c>
      <c r="BM3" s="230" t="s">
        <v>389</v>
      </c>
      <c r="BN3" s="230" t="s">
        <v>390</v>
      </c>
      <c r="BO3" s="230" t="s">
        <v>391</v>
      </c>
      <c r="BP3" s="230" t="s">
        <v>392</v>
      </c>
      <c r="BQ3" s="230" t="s">
        <v>393</v>
      </c>
      <c r="BR3" s="230" t="s">
        <v>394</v>
      </c>
      <c r="BS3" s="230" t="s">
        <v>395</v>
      </c>
      <c r="BT3" s="230" t="s">
        <v>396</v>
      </c>
      <c r="BU3" s="230" t="s">
        <v>397</v>
      </c>
      <c r="BV3" s="230" t="s">
        <v>398</v>
      </c>
      <c r="BW3" s="230" t="s">
        <v>399</v>
      </c>
      <c r="BX3" s="230" t="s">
        <v>400</v>
      </c>
      <c r="BY3" s="230" t="s">
        <v>401</v>
      </c>
      <c r="BZ3" s="230" t="s">
        <v>402</v>
      </c>
      <c r="CA3" s="230" t="s">
        <v>403</v>
      </c>
      <c r="CB3" s="230" t="s">
        <v>404</v>
      </c>
      <c r="CC3" s="230" t="s">
        <v>405</v>
      </c>
      <c r="CD3" s="230" t="s">
        <v>406</v>
      </c>
      <c r="CE3" s="230" t="s">
        <v>407</v>
      </c>
      <c r="CF3" s="230" t="s">
        <v>408</v>
      </c>
      <c r="CG3" s="230" t="s">
        <v>409</v>
      </c>
      <c r="CH3" s="230" t="s">
        <v>410</v>
      </c>
      <c r="CI3" s="230" t="s">
        <v>411</v>
      </c>
      <c r="CJ3" s="230" t="s">
        <v>412</v>
      </c>
      <c r="CK3" s="230" t="s">
        <v>413</v>
      </c>
      <c r="CL3" s="230" t="s">
        <v>414</v>
      </c>
      <c r="CM3" s="230" t="s">
        <v>415</v>
      </c>
      <c r="CN3" s="230" t="s">
        <v>416</v>
      </c>
      <c r="CO3" s="230" t="s">
        <v>417</v>
      </c>
      <c r="CP3" s="230" t="s">
        <v>418</v>
      </c>
      <c r="CQ3" s="230" t="s">
        <v>419</v>
      </c>
      <c r="CR3" s="230" t="s">
        <v>420</v>
      </c>
      <c r="CS3" s="230" t="s">
        <v>421</v>
      </c>
      <c r="CT3" s="230" t="s">
        <v>422</v>
      </c>
      <c r="CU3" s="230" t="s">
        <v>423</v>
      </c>
      <c r="CV3" s="230" t="s">
        <v>424</v>
      </c>
      <c r="CW3" s="230" t="s">
        <v>425</v>
      </c>
      <c r="CX3" s="230" t="s">
        <v>426</v>
      </c>
      <c r="CY3" s="230" t="s">
        <v>427</v>
      </c>
      <c r="CZ3" s="230" t="s">
        <v>428</v>
      </c>
      <c r="DA3" s="296"/>
      <c r="DB3" s="296"/>
    </row>
    <row r="4" spans="1:106" s="240" customFormat="1" ht="39.950000000000003" customHeight="1" x14ac:dyDescent="0.15">
      <c r="A4" s="233"/>
      <c r="B4" s="262"/>
      <c r="C4" s="235" t="s">
        <v>529</v>
      </c>
      <c r="D4" s="236" t="s">
        <v>474</v>
      </c>
      <c r="E4" s="236" t="s">
        <v>530</v>
      </c>
      <c r="F4" s="236" t="s">
        <v>531</v>
      </c>
      <c r="G4" s="236" t="s">
        <v>671</v>
      </c>
      <c r="H4" s="236" t="s">
        <v>532</v>
      </c>
      <c r="I4" s="236" t="s">
        <v>533</v>
      </c>
      <c r="J4" s="236" t="s">
        <v>534</v>
      </c>
      <c r="K4" s="236" t="s">
        <v>535</v>
      </c>
      <c r="L4" s="236" t="s">
        <v>536</v>
      </c>
      <c r="M4" s="236" t="s">
        <v>537</v>
      </c>
      <c r="N4" s="236" t="s">
        <v>538</v>
      </c>
      <c r="O4" s="236" t="s">
        <v>539</v>
      </c>
      <c r="P4" s="236" t="s">
        <v>540</v>
      </c>
      <c r="Q4" s="236" t="s">
        <v>541</v>
      </c>
      <c r="R4" s="236" t="s">
        <v>542</v>
      </c>
      <c r="S4" s="236" t="s">
        <v>543</v>
      </c>
      <c r="T4" s="236" t="s">
        <v>544</v>
      </c>
      <c r="U4" s="236" t="s">
        <v>545</v>
      </c>
      <c r="V4" s="236" t="s">
        <v>546</v>
      </c>
      <c r="W4" s="236" t="s">
        <v>547</v>
      </c>
      <c r="X4" s="236" t="s">
        <v>548</v>
      </c>
      <c r="Y4" s="236" t="s">
        <v>549</v>
      </c>
      <c r="Z4" s="236" t="s">
        <v>672</v>
      </c>
      <c r="AA4" s="236" t="s">
        <v>673</v>
      </c>
      <c r="AB4" s="236" t="s">
        <v>550</v>
      </c>
      <c r="AC4" s="236" t="s">
        <v>551</v>
      </c>
      <c r="AD4" s="236" t="s">
        <v>674</v>
      </c>
      <c r="AE4" s="236" t="s">
        <v>552</v>
      </c>
      <c r="AF4" s="236" t="s">
        <v>553</v>
      </c>
      <c r="AG4" s="236" t="s">
        <v>554</v>
      </c>
      <c r="AH4" s="236" t="s">
        <v>555</v>
      </c>
      <c r="AI4" s="236" t="s">
        <v>556</v>
      </c>
      <c r="AJ4" s="236" t="s">
        <v>642</v>
      </c>
      <c r="AK4" s="236" t="s">
        <v>557</v>
      </c>
      <c r="AL4" s="236" t="s">
        <v>558</v>
      </c>
      <c r="AM4" s="236" t="s">
        <v>559</v>
      </c>
      <c r="AN4" s="236" t="s">
        <v>675</v>
      </c>
      <c r="AO4" s="236" t="s">
        <v>560</v>
      </c>
      <c r="AP4" s="236" t="s">
        <v>561</v>
      </c>
      <c r="AQ4" s="236" t="s">
        <v>562</v>
      </c>
      <c r="AR4" s="236" t="s">
        <v>563</v>
      </c>
      <c r="AS4" s="236" t="s">
        <v>564</v>
      </c>
      <c r="AT4" s="236" t="s">
        <v>565</v>
      </c>
      <c r="AU4" s="236" t="s">
        <v>566</v>
      </c>
      <c r="AV4" s="236" t="s">
        <v>567</v>
      </c>
      <c r="AW4" s="236" t="s">
        <v>568</v>
      </c>
      <c r="AX4" s="236" t="s">
        <v>569</v>
      </c>
      <c r="AY4" s="236" t="s">
        <v>570</v>
      </c>
      <c r="AZ4" s="236" t="s">
        <v>475</v>
      </c>
      <c r="BA4" s="236" t="s">
        <v>571</v>
      </c>
      <c r="BB4" s="236" t="s">
        <v>572</v>
      </c>
      <c r="BC4" s="236" t="s">
        <v>573</v>
      </c>
      <c r="BD4" s="236" t="s">
        <v>574</v>
      </c>
      <c r="BE4" s="236" t="s">
        <v>653</v>
      </c>
      <c r="BF4" s="236" t="s">
        <v>575</v>
      </c>
      <c r="BG4" s="236" t="s">
        <v>576</v>
      </c>
      <c r="BH4" s="236" t="s">
        <v>577</v>
      </c>
      <c r="BI4" s="236" t="s">
        <v>326</v>
      </c>
      <c r="BJ4" s="236" t="s">
        <v>578</v>
      </c>
      <c r="BK4" s="236" t="s">
        <v>476</v>
      </c>
      <c r="BL4" s="236" t="s">
        <v>477</v>
      </c>
      <c r="BM4" s="236" t="s">
        <v>579</v>
      </c>
      <c r="BN4" s="236" t="s">
        <v>580</v>
      </c>
      <c r="BO4" s="236" t="s">
        <v>581</v>
      </c>
      <c r="BP4" s="236" t="s">
        <v>582</v>
      </c>
      <c r="BQ4" s="236" t="s">
        <v>583</v>
      </c>
      <c r="BR4" s="236" t="s">
        <v>478</v>
      </c>
      <c r="BS4" s="236" t="s">
        <v>584</v>
      </c>
      <c r="BT4" s="236" t="s">
        <v>585</v>
      </c>
      <c r="BU4" s="236" t="s">
        <v>479</v>
      </c>
      <c r="BV4" s="236" t="s">
        <v>480</v>
      </c>
      <c r="BW4" s="236" t="s">
        <v>586</v>
      </c>
      <c r="BX4" s="236" t="s">
        <v>587</v>
      </c>
      <c r="BY4" s="236" t="s">
        <v>588</v>
      </c>
      <c r="BZ4" s="236" t="s">
        <v>589</v>
      </c>
      <c r="CA4" s="236" t="s">
        <v>590</v>
      </c>
      <c r="CB4" s="236" t="s">
        <v>591</v>
      </c>
      <c r="CC4" s="236" t="s">
        <v>481</v>
      </c>
      <c r="CD4" s="236" t="s">
        <v>592</v>
      </c>
      <c r="CE4" s="236" t="s">
        <v>482</v>
      </c>
      <c r="CF4" s="236" t="s">
        <v>593</v>
      </c>
      <c r="CG4" s="236" t="s">
        <v>594</v>
      </c>
      <c r="CH4" s="236" t="s">
        <v>676</v>
      </c>
      <c r="CI4" s="236" t="s">
        <v>595</v>
      </c>
      <c r="CJ4" s="236" t="s">
        <v>596</v>
      </c>
      <c r="CK4" s="236" t="s">
        <v>597</v>
      </c>
      <c r="CL4" s="236" t="s">
        <v>598</v>
      </c>
      <c r="CM4" s="236" t="s">
        <v>599</v>
      </c>
      <c r="CN4" s="236" t="s">
        <v>600</v>
      </c>
      <c r="CO4" s="236" t="s">
        <v>601</v>
      </c>
      <c r="CP4" s="236" t="s">
        <v>602</v>
      </c>
      <c r="CQ4" s="236" t="s">
        <v>603</v>
      </c>
      <c r="CR4" s="236" t="s">
        <v>604</v>
      </c>
      <c r="CS4" s="236" t="s">
        <v>605</v>
      </c>
      <c r="CT4" s="236" t="s">
        <v>606</v>
      </c>
      <c r="CU4" s="236" t="s">
        <v>483</v>
      </c>
      <c r="CV4" s="236" t="s">
        <v>607</v>
      </c>
      <c r="CW4" s="236" t="s">
        <v>608</v>
      </c>
      <c r="CX4" s="236" t="s">
        <v>609</v>
      </c>
      <c r="CY4" s="236" t="s">
        <v>484</v>
      </c>
      <c r="CZ4" s="236" t="s">
        <v>485</v>
      </c>
      <c r="DA4" s="297" t="s">
        <v>500</v>
      </c>
      <c r="DB4" s="297" t="s">
        <v>501</v>
      </c>
    </row>
    <row r="5" spans="1:106" s="275" customFormat="1" ht="15" customHeight="1" x14ac:dyDescent="0.15">
      <c r="A5" s="270" t="s">
        <v>327</v>
      </c>
      <c r="B5" s="271" t="s">
        <v>529</v>
      </c>
      <c r="C5" s="272">
        <v>1.0136478525932167</v>
      </c>
      <c r="D5" s="273">
        <v>3.5655243449988494E-2</v>
      </c>
      <c r="E5" s="273">
        <v>5.6965440135772344E-3</v>
      </c>
      <c r="F5" s="273">
        <v>1.8953712204917155E-3</v>
      </c>
      <c r="G5" s="273">
        <v>1.3607250055608898E-4</v>
      </c>
      <c r="H5" s="273">
        <v>0</v>
      </c>
      <c r="I5" s="273">
        <v>1.3968991281167637E-5</v>
      </c>
      <c r="J5" s="273">
        <v>1.5914080065760883E-2</v>
      </c>
      <c r="K5" s="273">
        <v>6.5451804050015855E-4</v>
      </c>
      <c r="L5" s="273">
        <v>0.39964411544619705</v>
      </c>
      <c r="M5" s="273">
        <v>4.067391045288847E-2</v>
      </c>
      <c r="N5" s="273">
        <v>6.0234175401374844E-2</v>
      </c>
      <c r="O5" s="273">
        <v>1.5546374764539635E-2</v>
      </c>
      <c r="P5" s="273">
        <v>0.14050498468577352</v>
      </c>
      <c r="Q5" s="273">
        <v>5.6569499691885008E-3</v>
      </c>
      <c r="R5" s="273">
        <v>1.0587582384202891E-3</v>
      </c>
      <c r="S5" s="273">
        <v>8.14813619832377E-4</v>
      </c>
      <c r="T5" s="273">
        <v>4.3745627806819303E-5</v>
      </c>
      <c r="U5" s="273">
        <v>4.3033007600156098E-4</v>
      </c>
      <c r="V5" s="273">
        <v>4.2396640664348828E-5</v>
      </c>
      <c r="W5" s="273">
        <v>1.7163913932304946E-5</v>
      </c>
      <c r="X5" s="273">
        <v>2.4217232659767363E-5</v>
      </c>
      <c r="Y5" s="273">
        <v>1.1961092137788582E-5</v>
      </c>
      <c r="Z5" s="273">
        <v>1.5367978362577683E-5</v>
      </c>
      <c r="AA5" s="273">
        <v>5.6220615651248342E-6</v>
      </c>
      <c r="AB5" s="273">
        <v>2.4373998972327701E-3</v>
      </c>
      <c r="AC5" s="273">
        <v>9.5997889883486039E-4</v>
      </c>
      <c r="AD5" s="273">
        <v>4.8622666231098498E-6</v>
      </c>
      <c r="AE5" s="273">
        <v>3.9434922820850304E-6</v>
      </c>
      <c r="AF5" s="273">
        <v>4.0208059067356585E-3</v>
      </c>
      <c r="AG5" s="273">
        <v>3.8153534367339012E-5</v>
      </c>
      <c r="AH5" s="273">
        <v>1.3158547224721327E-5</v>
      </c>
      <c r="AI5" s="273">
        <v>7.6604585034547039E-6</v>
      </c>
      <c r="AJ5" s="273">
        <v>6.0626600508743106E-5</v>
      </c>
      <c r="AK5" s="273">
        <v>0</v>
      </c>
      <c r="AL5" s="273">
        <v>0</v>
      </c>
      <c r="AM5" s="273">
        <v>2.8934157070637854E-6</v>
      </c>
      <c r="AN5" s="273">
        <v>7.6854013558836867E-6</v>
      </c>
      <c r="AO5" s="273">
        <v>5.5640541679177696E-6</v>
      </c>
      <c r="AP5" s="273">
        <v>0</v>
      </c>
      <c r="AQ5" s="273">
        <v>7.4612296823525662E-6</v>
      </c>
      <c r="AR5" s="273">
        <v>5.4528386104936167E-6</v>
      </c>
      <c r="AS5" s="273">
        <v>4.0667898759580819E-6</v>
      </c>
      <c r="AT5" s="273">
        <v>7.5817477862224513E-6</v>
      </c>
      <c r="AU5" s="273">
        <v>7.397381245329197E-6</v>
      </c>
      <c r="AV5" s="273">
        <v>6.3708436477498678E-6</v>
      </c>
      <c r="AW5" s="273">
        <v>6.0207983124386197E-6</v>
      </c>
      <c r="AX5" s="273">
        <v>6.7563676026208932E-6</v>
      </c>
      <c r="AY5" s="273">
        <v>6.5965462632753324E-6</v>
      </c>
      <c r="AZ5" s="273">
        <v>5.9235417269304514E-6</v>
      </c>
      <c r="BA5" s="273">
        <v>7.8898020800965611E-6</v>
      </c>
      <c r="BB5" s="273">
        <v>4.375036718299067E-6</v>
      </c>
      <c r="BC5" s="273">
        <v>8.2933942585532508E-6</v>
      </c>
      <c r="BD5" s="273">
        <v>5.259610385845988E-6</v>
      </c>
      <c r="BE5" s="273">
        <v>3.3759614304866281E-6</v>
      </c>
      <c r="BF5" s="273">
        <v>8.2906522646223258E-6</v>
      </c>
      <c r="BG5" s="273">
        <v>6.3478627011356201E-6</v>
      </c>
      <c r="BH5" s="273">
        <v>3.7672337034466178E-3</v>
      </c>
      <c r="BI5" s="273">
        <v>9.0826834047504541E-6</v>
      </c>
      <c r="BJ5" s="273">
        <v>3.4804443863167904E-4</v>
      </c>
      <c r="BK5" s="273">
        <v>2.0820494942282671E-5</v>
      </c>
      <c r="BL5" s="273">
        <v>1.1828443824754768E-3</v>
      </c>
      <c r="BM5" s="273">
        <v>1.2038769927957544E-5</v>
      </c>
      <c r="BN5" s="273">
        <v>7.2142761754152047E-6</v>
      </c>
      <c r="BO5" s="273">
        <v>2.0737645519358227E-5</v>
      </c>
      <c r="BP5" s="273">
        <v>8.7057298775533414E-6</v>
      </c>
      <c r="BQ5" s="273">
        <v>9.8438296141194729E-6</v>
      </c>
      <c r="BR5" s="273">
        <v>1.5481194841395613E-4</v>
      </c>
      <c r="BS5" s="273">
        <v>1.0850932265374952E-5</v>
      </c>
      <c r="BT5" s="273">
        <v>8.3678336199241255E-6</v>
      </c>
      <c r="BU5" s="273">
        <v>7.3869062600645251E-6</v>
      </c>
      <c r="BV5" s="273">
        <v>4.2272897392826459E-6</v>
      </c>
      <c r="BW5" s="273">
        <v>1.4816083429374217E-5</v>
      </c>
      <c r="BX5" s="273">
        <v>7.9796716135506395E-6</v>
      </c>
      <c r="BY5" s="273">
        <v>2.1417228450962722E-5</v>
      </c>
      <c r="BZ5" s="273">
        <v>1.1082365220867031E-5</v>
      </c>
      <c r="CA5" s="273">
        <v>1.6422144819248417E-5</v>
      </c>
      <c r="CB5" s="273">
        <v>8.3328716959816822E-6</v>
      </c>
      <c r="CC5" s="273">
        <v>3.2063634638794758E-5</v>
      </c>
      <c r="CD5" s="273">
        <v>6.9430486192929955E-5</v>
      </c>
      <c r="CE5" s="273">
        <v>3.644814891322369E-6</v>
      </c>
      <c r="CF5" s="273">
        <v>1.869978136545445E-5</v>
      </c>
      <c r="CG5" s="273">
        <v>6.9690067068033221E-5</v>
      </c>
      <c r="CH5" s="273">
        <v>3.7526800890119048E-5</v>
      </c>
      <c r="CI5" s="273">
        <v>2.505455339200487E-5</v>
      </c>
      <c r="CJ5" s="273">
        <v>1.1161981033407666E-3</v>
      </c>
      <c r="CK5" s="273">
        <v>7.8986889874319135E-5</v>
      </c>
      <c r="CL5" s="273">
        <v>7.5693252942875147E-4</v>
      </c>
      <c r="CM5" s="273">
        <v>2.2859498712164321E-3</v>
      </c>
      <c r="CN5" s="273">
        <v>3.9229335444606467E-3</v>
      </c>
      <c r="CO5" s="273">
        <v>1.426813229442562E-3</v>
      </c>
      <c r="CP5" s="273">
        <v>6.0337310407242257E-5</v>
      </c>
      <c r="CQ5" s="273">
        <v>4.0806168741574589E-5</v>
      </c>
      <c r="CR5" s="273">
        <v>9.727540907625809E-6</v>
      </c>
      <c r="CS5" s="273">
        <v>1.6881799680376015E-5</v>
      </c>
      <c r="CT5" s="273">
        <v>9.6787105167155229E-3</v>
      </c>
      <c r="CU5" s="273">
        <v>1.8428274588194779E-2</v>
      </c>
      <c r="CV5" s="273">
        <v>5.7963091755217303E-5</v>
      </c>
      <c r="CW5" s="273">
        <v>1.0570720483330815E-3</v>
      </c>
      <c r="CX5" s="273">
        <v>4.1607687222551919E-3</v>
      </c>
      <c r="CY5" s="273">
        <v>1.4313118900861774E-4</v>
      </c>
      <c r="CZ5" s="273">
        <v>2.4942341158985586E-5</v>
      </c>
      <c r="DA5" s="298">
        <v>1.7951835318077578</v>
      </c>
      <c r="DB5" s="298">
        <v>1.40861054</v>
      </c>
    </row>
    <row r="6" spans="1:106" s="275" customFormat="1" ht="15" customHeight="1" x14ac:dyDescent="0.15">
      <c r="A6" s="276" t="s">
        <v>328</v>
      </c>
      <c r="B6" s="277" t="s">
        <v>474</v>
      </c>
      <c r="C6" s="272">
        <v>1.1687046924791158E-2</v>
      </c>
      <c r="D6" s="273">
        <v>1.0374238688122042</v>
      </c>
      <c r="E6" s="273">
        <v>2.4061265768720141E-2</v>
      </c>
      <c r="F6" s="273">
        <v>7.1355542222330726E-5</v>
      </c>
      <c r="G6" s="273">
        <v>1.7257122038396872E-5</v>
      </c>
      <c r="H6" s="273">
        <v>0</v>
      </c>
      <c r="I6" s="273">
        <v>1.3906087377214562E-6</v>
      </c>
      <c r="J6" s="273">
        <v>0.44850527180592542</v>
      </c>
      <c r="K6" s="273">
        <v>1.4519168642089715E-4</v>
      </c>
      <c r="L6" s="273">
        <v>4.6085308837886833E-3</v>
      </c>
      <c r="M6" s="273">
        <v>1.0474253369135635E-2</v>
      </c>
      <c r="N6" s="273">
        <v>1.8302044988059745E-2</v>
      </c>
      <c r="O6" s="273">
        <v>3.0417179109663629E-3</v>
      </c>
      <c r="P6" s="273">
        <v>9.4612604407812908E-3</v>
      </c>
      <c r="Q6" s="273">
        <v>8.7942040754988328E-4</v>
      </c>
      <c r="R6" s="273">
        <v>2.5984405711745905E-4</v>
      </c>
      <c r="S6" s="273">
        <v>1.9261630510388262E-5</v>
      </c>
      <c r="T6" s="273">
        <v>2.729199712357834E-6</v>
      </c>
      <c r="U6" s="273">
        <v>2.0674242123814362E-4</v>
      </c>
      <c r="V6" s="273">
        <v>1.4837659786308965E-5</v>
      </c>
      <c r="W6" s="273">
        <v>6.8928343408862691E-6</v>
      </c>
      <c r="X6" s="273">
        <v>4.835311885181838E-4</v>
      </c>
      <c r="Y6" s="273">
        <v>2.0947708972877337E-6</v>
      </c>
      <c r="Z6" s="273">
        <v>2.3169227513842991E-6</v>
      </c>
      <c r="AA6" s="273">
        <v>1.9634195587627863E-6</v>
      </c>
      <c r="AB6" s="273">
        <v>5.7862000693912458E-4</v>
      </c>
      <c r="AC6" s="273">
        <v>5.190918144074389E-4</v>
      </c>
      <c r="AD6" s="273">
        <v>4.67251112316632E-7</v>
      </c>
      <c r="AE6" s="273">
        <v>7.0136994241872268E-7</v>
      </c>
      <c r="AF6" s="273">
        <v>4.750042257333379E-5</v>
      </c>
      <c r="AG6" s="273">
        <v>2.3421300742076646E-4</v>
      </c>
      <c r="AH6" s="273">
        <v>1.4312312479431309E-6</v>
      </c>
      <c r="AI6" s="273">
        <v>9.1237983837344038E-7</v>
      </c>
      <c r="AJ6" s="273">
        <v>1.1585878120464884E-5</v>
      </c>
      <c r="AK6" s="273">
        <v>0</v>
      </c>
      <c r="AL6" s="273">
        <v>0</v>
      </c>
      <c r="AM6" s="273">
        <v>2.1753251443507022E-7</v>
      </c>
      <c r="AN6" s="273">
        <v>1.0726607374170537E-6</v>
      </c>
      <c r="AO6" s="273">
        <v>5.7983910899405757E-7</v>
      </c>
      <c r="AP6" s="273">
        <v>0</v>
      </c>
      <c r="AQ6" s="273">
        <v>4.3853739763320317E-7</v>
      </c>
      <c r="AR6" s="273">
        <v>1.0916586738034599E-6</v>
      </c>
      <c r="AS6" s="273">
        <v>4.9525138143494154E-7</v>
      </c>
      <c r="AT6" s="273">
        <v>7.0535764833285383E-7</v>
      </c>
      <c r="AU6" s="273">
        <v>6.6441239014899097E-7</v>
      </c>
      <c r="AV6" s="273">
        <v>6.7334706017174123E-7</v>
      </c>
      <c r="AW6" s="273">
        <v>1.0925734851213245E-6</v>
      </c>
      <c r="AX6" s="273">
        <v>1.700017140610659E-6</v>
      </c>
      <c r="AY6" s="273">
        <v>1.3073403912301188E-6</v>
      </c>
      <c r="AZ6" s="273">
        <v>1.7843830317525576E-6</v>
      </c>
      <c r="BA6" s="273">
        <v>1.1399062503946245E-6</v>
      </c>
      <c r="BB6" s="273">
        <v>9.5192848896143168E-7</v>
      </c>
      <c r="BC6" s="273">
        <v>2.4482314419689199E-6</v>
      </c>
      <c r="BD6" s="273">
        <v>7.8009323702360446E-7</v>
      </c>
      <c r="BE6" s="273">
        <v>3.5263858315645165E-7</v>
      </c>
      <c r="BF6" s="273">
        <v>9.5659543899775595E-7</v>
      </c>
      <c r="BG6" s="273">
        <v>5.5426350654372464E-7</v>
      </c>
      <c r="BH6" s="273">
        <v>2.8455721728921224E-4</v>
      </c>
      <c r="BI6" s="273">
        <v>7.1519769588566416E-7</v>
      </c>
      <c r="BJ6" s="273">
        <v>5.2208580789751975E-6</v>
      </c>
      <c r="BK6" s="273">
        <v>1.3231729529107633E-6</v>
      </c>
      <c r="BL6" s="273">
        <v>1.4626054702184006E-5</v>
      </c>
      <c r="BM6" s="273">
        <v>1.8135092578749121E-6</v>
      </c>
      <c r="BN6" s="273">
        <v>6.2930640801931988E-7</v>
      </c>
      <c r="BO6" s="273">
        <v>1.1787826658429796E-6</v>
      </c>
      <c r="BP6" s="273">
        <v>7.2575348591201735E-7</v>
      </c>
      <c r="BQ6" s="273">
        <v>1.4118020858621489E-6</v>
      </c>
      <c r="BR6" s="273">
        <v>2.9241976038578692E-6</v>
      </c>
      <c r="BS6" s="273">
        <v>1.008462654121685E-6</v>
      </c>
      <c r="BT6" s="273">
        <v>1.0154009234192675E-6</v>
      </c>
      <c r="BU6" s="273">
        <v>7.7356176882075895E-7</v>
      </c>
      <c r="BV6" s="273">
        <v>3.2479379652960782E-7</v>
      </c>
      <c r="BW6" s="273">
        <v>5.8124579995459488E-6</v>
      </c>
      <c r="BX6" s="273">
        <v>1.0637792959253312E-6</v>
      </c>
      <c r="BY6" s="273">
        <v>2.4071386844971109E-6</v>
      </c>
      <c r="BZ6" s="273">
        <v>1.8089241142345157E-6</v>
      </c>
      <c r="CA6" s="273">
        <v>3.5956817573399172E-6</v>
      </c>
      <c r="CB6" s="273">
        <v>1.3745408763166654E-6</v>
      </c>
      <c r="CC6" s="273">
        <v>8.6143077750470008E-6</v>
      </c>
      <c r="CD6" s="273">
        <v>2.1476991890044328E-5</v>
      </c>
      <c r="CE6" s="273">
        <v>5.973655872742556E-7</v>
      </c>
      <c r="CF6" s="273">
        <v>6.1467961210967853E-6</v>
      </c>
      <c r="CG6" s="273">
        <v>4.9587425816683495E-6</v>
      </c>
      <c r="CH6" s="273">
        <v>7.0828715802057394E-6</v>
      </c>
      <c r="CI6" s="273">
        <v>9.5069560233004214E-6</v>
      </c>
      <c r="CJ6" s="273">
        <v>6.6890281336537849E-4</v>
      </c>
      <c r="CK6" s="273">
        <v>1.2260782756116338E-3</v>
      </c>
      <c r="CL6" s="273">
        <v>2.8788892337453003E-4</v>
      </c>
      <c r="CM6" s="273">
        <v>9.0601157356592845E-4</v>
      </c>
      <c r="CN6" s="273">
        <v>1.5931656658535213E-3</v>
      </c>
      <c r="CO6" s="273">
        <v>2.1305408350835764E-5</v>
      </c>
      <c r="CP6" s="273">
        <v>2.320099354622784E-6</v>
      </c>
      <c r="CQ6" s="273">
        <v>4.844897847619909E-6</v>
      </c>
      <c r="CR6" s="273">
        <v>6.6103025186980696E-7</v>
      </c>
      <c r="CS6" s="273">
        <v>2.0825145043010449E-6</v>
      </c>
      <c r="CT6" s="273">
        <v>4.7470300703144862E-3</v>
      </c>
      <c r="CU6" s="273">
        <v>1.4563776063976816E-2</v>
      </c>
      <c r="CV6" s="273">
        <v>3.1771154862745561E-6</v>
      </c>
      <c r="CW6" s="273">
        <v>4.1158281694674011E-5</v>
      </c>
      <c r="CX6" s="273">
        <v>6.7495413137096095E-4</v>
      </c>
      <c r="CY6" s="273">
        <v>1.6989709863916956E-5</v>
      </c>
      <c r="CZ6" s="273">
        <v>5.3616329371388973E-6</v>
      </c>
      <c r="DA6" s="298">
        <v>1.5962520231386639</v>
      </c>
      <c r="DB6" s="298">
        <v>1.2525167399999999</v>
      </c>
    </row>
    <row r="7" spans="1:106" s="275" customFormat="1" ht="15" customHeight="1" x14ac:dyDescent="0.15">
      <c r="A7" s="276" t="s">
        <v>329</v>
      </c>
      <c r="B7" s="277" t="s">
        <v>530</v>
      </c>
      <c r="C7" s="272">
        <v>6.9863541931497075E-2</v>
      </c>
      <c r="D7" s="273">
        <v>7.4807460834090442E-2</v>
      </c>
      <c r="E7" s="273">
        <v>1.0020669575202625</v>
      </c>
      <c r="F7" s="273">
        <v>1.687485840385454E-4</v>
      </c>
      <c r="G7" s="273">
        <v>1.0558084402606992E-5</v>
      </c>
      <c r="H7" s="273">
        <v>0</v>
      </c>
      <c r="I7" s="273">
        <v>1.4216610281045416E-6</v>
      </c>
      <c r="J7" s="273">
        <v>3.2375313174899938E-2</v>
      </c>
      <c r="K7" s="273">
        <v>5.5064255441659531E-5</v>
      </c>
      <c r="L7" s="273">
        <v>2.7544788776780245E-2</v>
      </c>
      <c r="M7" s="273">
        <v>3.5016922511148297E-3</v>
      </c>
      <c r="N7" s="273">
        <v>5.380425337963555E-3</v>
      </c>
      <c r="O7" s="273">
        <v>1.2714519585865578E-3</v>
      </c>
      <c r="P7" s="273">
        <v>1.023134841305475E-2</v>
      </c>
      <c r="Q7" s="273">
        <v>4.4677530359471898E-4</v>
      </c>
      <c r="R7" s="273">
        <v>9.0381637492942496E-5</v>
      </c>
      <c r="S7" s="273">
        <v>6.3249248266387893E-5</v>
      </c>
      <c r="T7" s="273">
        <v>3.5932976735672104E-6</v>
      </c>
      <c r="U7" s="273">
        <v>4.4163825717675445E-5</v>
      </c>
      <c r="V7" s="273">
        <v>4.0964301403312262E-6</v>
      </c>
      <c r="W7" s="273">
        <v>1.7633264944249923E-6</v>
      </c>
      <c r="X7" s="273">
        <v>3.5560839718462833E-5</v>
      </c>
      <c r="Y7" s="273">
        <v>1.2595451690314544E-6</v>
      </c>
      <c r="Z7" s="273">
        <v>1.4665738133239637E-6</v>
      </c>
      <c r="AA7" s="273">
        <v>7.8798929596009166E-7</v>
      </c>
      <c r="AB7" s="273">
        <v>2.0696609269126755E-4</v>
      </c>
      <c r="AC7" s="273">
        <v>1.0193596621315147E-4</v>
      </c>
      <c r="AD7" s="273">
        <v>4.4572189767059302E-7</v>
      </c>
      <c r="AE7" s="273">
        <v>4.9871118814939217E-7</v>
      </c>
      <c r="AF7" s="273">
        <v>2.7736075498305089E-4</v>
      </c>
      <c r="AG7" s="273">
        <v>1.9031358760903558E-5</v>
      </c>
      <c r="AH7" s="273">
        <v>1.3695057514126185E-6</v>
      </c>
      <c r="AI7" s="273">
        <v>9.7676215695848073E-7</v>
      </c>
      <c r="AJ7" s="273">
        <v>5.1658177794024812E-6</v>
      </c>
      <c r="AK7" s="273">
        <v>0</v>
      </c>
      <c r="AL7" s="273">
        <v>0</v>
      </c>
      <c r="AM7" s="273">
        <v>2.6185803374874796E-7</v>
      </c>
      <c r="AN7" s="273">
        <v>1.0414753486527444E-6</v>
      </c>
      <c r="AO7" s="273">
        <v>6.1439515526769205E-7</v>
      </c>
      <c r="AP7" s="273">
        <v>0</v>
      </c>
      <c r="AQ7" s="273">
        <v>6.2823086640260707E-7</v>
      </c>
      <c r="AR7" s="273">
        <v>1.1545952288461344E-6</v>
      </c>
      <c r="AS7" s="273">
        <v>5.1505218936670338E-7</v>
      </c>
      <c r="AT7" s="273">
        <v>9.2212680770030257E-7</v>
      </c>
      <c r="AU7" s="273">
        <v>8.157860092812763E-7</v>
      </c>
      <c r="AV7" s="273">
        <v>7.4856007871433131E-7</v>
      </c>
      <c r="AW7" s="273">
        <v>1.0948198548954385E-6</v>
      </c>
      <c r="AX7" s="273">
        <v>1.552418351461494E-6</v>
      </c>
      <c r="AY7" s="273">
        <v>1.2654870951539977E-6</v>
      </c>
      <c r="AZ7" s="273">
        <v>1.6697825849030686E-6</v>
      </c>
      <c r="BA7" s="273">
        <v>1.2310115734365465E-6</v>
      </c>
      <c r="BB7" s="273">
        <v>9.526873463777237E-7</v>
      </c>
      <c r="BC7" s="273">
        <v>2.475266089079563E-6</v>
      </c>
      <c r="BD7" s="273">
        <v>8.0938354551905306E-7</v>
      </c>
      <c r="BE7" s="273">
        <v>3.9850654620079065E-7</v>
      </c>
      <c r="BF7" s="273">
        <v>9.5905034400169209E-7</v>
      </c>
      <c r="BG7" s="273">
        <v>6.2460464494383699E-7</v>
      </c>
      <c r="BH7" s="273">
        <v>2.7686231169638887E-4</v>
      </c>
      <c r="BI7" s="273">
        <v>8.2777766698364202E-7</v>
      </c>
      <c r="BJ7" s="273">
        <v>2.4467536366351044E-5</v>
      </c>
      <c r="BK7" s="273">
        <v>1.7231389485341008E-6</v>
      </c>
      <c r="BL7" s="273">
        <v>8.1825055101955385E-5</v>
      </c>
      <c r="BM7" s="273">
        <v>2.0488478812935373E-6</v>
      </c>
      <c r="BN7" s="273">
        <v>8.2031409781452669E-7</v>
      </c>
      <c r="BO7" s="273">
        <v>1.8934746631357957E-6</v>
      </c>
      <c r="BP7" s="273">
        <v>9.0036968538169838E-7</v>
      </c>
      <c r="BQ7" s="273">
        <v>1.1053602948543746E-6</v>
      </c>
      <c r="BR7" s="273">
        <v>1.1273344639564552E-5</v>
      </c>
      <c r="BS7" s="273">
        <v>1.3811435291907961E-6</v>
      </c>
      <c r="BT7" s="273">
        <v>8.1875790769606096E-7</v>
      </c>
      <c r="BU7" s="273">
        <v>7.4862451093346842E-7</v>
      </c>
      <c r="BV7" s="273">
        <v>3.4947171921895961E-7</v>
      </c>
      <c r="BW7" s="273">
        <v>5.5911250499307489E-6</v>
      </c>
      <c r="BX7" s="273">
        <v>8.6254429950978739E-7</v>
      </c>
      <c r="BY7" s="273">
        <v>1.9802928858519769E-6</v>
      </c>
      <c r="BZ7" s="273">
        <v>1.1330884233947276E-6</v>
      </c>
      <c r="CA7" s="273">
        <v>1.6104665433930465E-6</v>
      </c>
      <c r="CB7" s="273">
        <v>1.1646779096464738E-6</v>
      </c>
      <c r="CC7" s="273">
        <v>3.1387798258536795E-6</v>
      </c>
      <c r="CD7" s="273">
        <v>6.6080899048526667E-6</v>
      </c>
      <c r="CE7" s="273">
        <v>5.1999724849139036E-7</v>
      </c>
      <c r="CF7" s="273">
        <v>6.1256888592070343E-6</v>
      </c>
      <c r="CG7" s="273">
        <v>4.8660387814124162E-5</v>
      </c>
      <c r="CH7" s="273">
        <v>1.2346431527938544E-5</v>
      </c>
      <c r="CI7" s="273">
        <v>2.6068562591422861E-6</v>
      </c>
      <c r="CJ7" s="273">
        <v>6.7087395413087327E-4</v>
      </c>
      <c r="CK7" s="273">
        <v>9.1262536019290987E-5</v>
      </c>
      <c r="CL7" s="273">
        <v>7.1813493479587758E-5</v>
      </c>
      <c r="CM7" s="273">
        <v>2.1920494754118906E-4</v>
      </c>
      <c r="CN7" s="273">
        <v>3.7848340699780497E-4</v>
      </c>
      <c r="CO7" s="273">
        <v>9.9060118222241123E-5</v>
      </c>
      <c r="CP7" s="273">
        <v>4.6607534686741219E-6</v>
      </c>
      <c r="CQ7" s="273">
        <v>1.6570392136117169E-5</v>
      </c>
      <c r="CR7" s="273">
        <v>7.9639666499937551E-7</v>
      </c>
      <c r="CS7" s="273">
        <v>1.8594669241185567E-6</v>
      </c>
      <c r="CT7" s="273">
        <v>9.9315643603305388E-4</v>
      </c>
      <c r="CU7" s="273">
        <v>2.2722278411446725E-3</v>
      </c>
      <c r="CV7" s="273">
        <v>5.0134877839481015E-6</v>
      </c>
      <c r="CW7" s="273">
        <v>9.9885577708972708E-4</v>
      </c>
      <c r="CX7" s="273">
        <v>3.3198371392782245E-4</v>
      </c>
      <c r="CY7" s="273">
        <v>1.103357949203731E-5</v>
      </c>
      <c r="CZ7" s="273">
        <v>2.9719161577404334E-6</v>
      </c>
      <c r="DA7" s="298">
        <v>1.2352745787621275</v>
      </c>
      <c r="DB7" s="298">
        <v>0.96927180999999996</v>
      </c>
    </row>
    <row r="8" spans="1:106" s="275" customFormat="1" ht="15" customHeight="1" x14ac:dyDescent="0.15">
      <c r="A8" s="276" t="s">
        <v>330</v>
      </c>
      <c r="B8" s="277" t="s">
        <v>531</v>
      </c>
      <c r="C8" s="272">
        <v>2.1835788492124413E-4</v>
      </c>
      <c r="D8" s="273">
        <v>2.1936684786119187E-4</v>
      </c>
      <c r="E8" s="273">
        <v>3.8818154131921236E-5</v>
      </c>
      <c r="F8" s="273">
        <v>1.1275067270805237</v>
      </c>
      <c r="G8" s="273">
        <v>2.1430064381205294E-4</v>
      </c>
      <c r="H8" s="273">
        <v>0</v>
      </c>
      <c r="I8" s="273">
        <v>8.7370556833997245E-5</v>
      </c>
      <c r="J8" s="273">
        <v>1.4992512574789213E-4</v>
      </c>
      <c r="K8" s="273">
        <v>1.7666586096457156E-4</v>
      </c>
      <c r="L8" s="273">
        <v>8.9735914321664855E-5</v>
      </c>
      <c r="M8" s="273">
        <v>2.9618228537408697E-4</v>
      </c>
      <c r="N8" s="273">
        <v>1.7484243024136435E-3</v>
      </c>
      <c r="O8" s="273">
        <v>1.0477653287431153E-4</v>
      </c>
      <c r="P8" s="273">
        <v>2.1962540548234816E-3</v>
      </c>
      <c r="Q8" s="273">
        <v>3.8106229861974036E-5</v>
      </c>
      <c r="R8" s="273">
        <v>4.5869001062229668E-5</v>
      </c>
      <c r="S8" s="273">
        <v>0.20421144457481083</v>
      </c>
      <c r="T8" s="273">
        <v>6.8059242167008436E-3</v>
      </c>
      <c r="U8" s="273">
        <v>4.325784493363201E-3</v>
      </c>
      <c r="V8" s="273">
        <v>5.5013875215946431E-4</v>
      </c>
      <c r="W8" s="273">
        <v>1.475563610492901E-4</v>
      </c>
      <c r="X8" s="273">
        <v>3.2756732663777889E-5</v>
      </c>
      <c r="Y8" s="273">
        <v>2.0990721282257657E-4</v>
      </c>
      <c r="Z8" s="273">
        <v>1.5607662308133665E-5</v>
      </c>
      <c r="AA8" s="273">
        <v>2.7975702975735449E-5</v>
      </c>
      <c r="AB8" s="273">
        <v>2.1116904447138852E-5</v>
      </c>
      <c r="AC8" s="273">
        <v>4.5138104930899015E-4</v>
      </c>
      <c r="AD8" s="273">
        <v>1.4173650275245759E-5</v>
      </c>
      <c r="AE8" s="273">
        <v>2.945952984533855E-5</v>
      </c>
      <c r="AF8" s="273">
        <v>2.0751736128908916E-5</v>
      </c>
      <c r="AG8" s="273">
        <v>2.9347929170292448E-4</v>
      </c>
      <c r="AH8" s="273">
        <v>7.481939450038771E-4</v>
      </c>
      <c r="AI8" s="273">
        <v>3.1383643166719869E-5</v>
      </c>
      <c r="AJ8" s="273">
        <v>2.6758091321482343E-4</v>
      </c>
      <c r="AK8" s="273">
        <v>0</v>
      </c>
      <c r="AL8" s="273">
        <v>0</v>
      </c>
      <c r="AM8" s="273">
        <v>1.0786683049275726E-5</v>
      </c>
      <c r="AN8" s="273">
        <v>3.6016678760963981E-5</v>
      </c>
      <c r="AO8" s="273">
        <v>3.9113519561438336E-5</v>
      </c>
      <c r="AP8" s="273">
        <v>0</v>
      </c>
      <c r="AQ8" s="273">
        <v>9.0380062251808186E-5</v>
      </c>
      <c r="AR8" s="273">
        <v>4.3286042181745244E-5</v>
      </c>
      <c r="AS8" s="273">
        <v>5.0722136406594285E-5</v>
      </c>
      <c r="AT8" s="273">
        <v>2.0880414976405283E-5</v>
      </c>
      <c r="AU8" s="273">
        <v>1.5646494800947078E-5</v>
      </c>
      <c r="AV8" s="273">
        <v>7.7699096100591558E-5</v>
      </c>
      <c r="AW8" s="273">
        <v>1.65318373981667E-5</v>
      </c>
      <c r="AX8" s="273">
        <v>3.072498933445112E-5</v>
      </c>
      <c r="AY8" s="273">
        <v>2.6669815411072355E-5</v>
      </c>
      <c r="AZ8" s="273">
        <v>3.9897501788896636E-5</v>
      </c>
      <c r="BA8" s="273">
        <v>1.8557527853675383E-5</v>
      </c>
      <c r="BB8" s="273">
        <v>1.9233768615092847E-5</v>
      </c>
      <c r="BC8" s="273">
        <v>1.9013194431935469E-5</v>
      </c>
      <c r="BD8" s="273">
        <v>1.4009603807914328E-5</v>
      </c>
      <c r="BE8" s="273">
        <v>1.2213789310822223E-5</v>
      </c>
      <c r="BF8" s="273">
        <v>3.8661095581019408E-4</v>
      </c>
      <c r="BG8" s="273">
        <v>2.6014689625370873E-4</v>
      </c>
      <c r="BH8" s="273">
        <v>1.1518290505783883E-3</v>
      </c>
      <c r="BI8" s="273">
        <v>8.2445674685585724E-6</v>
      </c>
      <c r="BJ8" s="273">
        <v>5.3406418489004796E-3</v>
      </c>
      <c r="BK8" s="273">
        <v>1.0951288909363001E-3</v>
      </c>
      <c r="BL8" s="273">
        <v>2.5332676415182749E-4</v>
      </c>
      <c r="BM8" s="273">
        <v>2.191365600443868E-4</v>
      </c>
      <c r="BN8" s="273">
        <v>2.7782896169756933E-5</v>
      </c>
      <c r="BO8" s="273">
        <v>5.1861367286935041E-5</v>
      </c>
      <c r="BP8" s="273">
        <v>2.1537357721216727E-5</v>
      </c>
      <c r="BQ8" s="273">
        <v>9.0464665753027231E-5</v>
      </c>
      <c r="BR8" s="273">
        <v>4.4490556290196974E-5</v>
      </c>
      <c r="BS8" s="273">
        <v>1.7109816313646096E-5</v>
      </c>
      <c r="BT8" s="273">
        <v>9.7453106275857642E-6</v>
      </c>
      <c r="BU8" s="273">
        <v>1.996540348455639E-5</v>
      </c>
      <c r="BV8" s="273">
        <v>1.3208757652171456E-5</v>
      </c>
      <c r="BW8" s="273">
        <v>2.9474322930015109E-5</v>
      </c>
      <c r="BX8" s="273">
        <v>5.9546365735523393E-6</v>
      </c>
      <c r="BY8" s="273">
        <v>2.577781180747397E-5</v>
      </c>
      <c r="BZ8" s="273">
        <v>3.1265912991371713E-5</v>
      </c>
      <c r="CA8" s="273">
        <v>1.2028739173350724E-5</v>
      </c>
      <c r="CB8" s="273">
        <v>1.3539932846087648E-5</v>
      </c>
      <c r="CC8" s="273">
        <v>6.8086453858848546E-5</v>
      </c>
      <c r="CD8" s="273">
        <v>4.9999189074894244E-5</v>
      </c>
      <c r="CE8" s="273">
        <v>7.7420541380731102E-6</v>
      </c>
      <c r="CF8" s="273">
        <v>2.1490591855236928E-5</v>
      </c>
      <c r="CG8" s="273">
        <v>3.0123745360303781E-5</v>
      </c>
      <c r="CH8" s="273">
        <v>5.3244394319356112E-5</v>
      </c>
      <c r="CI8" s="273">
        <v>2.3479010063633141E-5</v>
      </c>
      <c r="CJ8" s="273">
        <v>8.4705789825999575E-5</v>
      </c>
      <c r="CK8" s="273">
        <v>3.0892220038192069E-5</v>
      </c>
      <c r="CL8" s="273">
        <v>2.5037084092846667E-5</v>
      </c>
      <c r="CM8" s="273">
        <v>1.4806823383787322E-4</v>
      </c>
      <c r="CN8" s="273">
        <v>2.4038962589009022E-4</v>
      </c>
      <c r="CO8" s="273">
        <v>3.7175089304196703E-5</v>
      </c>
      <c r="CP8" s="273">
        <v>1.3055994293330581E-5</v>
      </c>
      <c r="CQ8" s="273">
        <v>1.7931761697787189E-5</v>
      </c>
      <c r="CR8" s="273">
        <v>9.8577702179170205E-6</v>
      </c>
      <c r="CS8" s="273">
        <v>3.4141874074576617E-5</v>
      </c>
      <c r="CT8" s="273">
        <v>1.1566803928924401E-3</v>
      </c>
      <c r="CU8" s="273">
        <v>1.8756060198308964E-3</v>
      </c>
      <c r="CV8" s="273">
        <v>4.111454157456874E-5</v>
      </c>
      <c r="CW8" s="273">
        <v>6.2578043960759535E-5</v>
      </c>
      <c r="CX8" s="273">
        <v>2.1358905476817725E-4</v>
      </c>
      <c r="CY8" s="273">
        <v>2.240035185369504E-4</v>
      </c>
      <c r="CZ8" s="273">
        <v>1.455938127361409E-5</v>
      </c>
      <c r="DA8" s="298">
        <v>1.3655297048600625</v>
      </c>
      <c r="DB8" s="298">
        <v>1.0714779299999999</v>
      </c>
    </row>
    <row r="9" spans="1:106" s="275" customFormat="1" ht="15" customHeight="1" x14ac:dyDescent="0.15">
      <c r="A9" s="276" t="s">
        <v>331</v>
      </c>
      <c r="B9" s="277" t="s">
        <v>629</v>
      </c>
      <c r="C9" s="272">
        <v>2.1827474086989541E-6</v>
      </c>
      <c r="D9" s="273">
        <v>2.7117864275366777E-5</v>
      </c>
      <c r="E9" s="273">
        <v>2.9658950574472131E-6</v>
      </c>
      <c r="F9" s="273">
        <v>1.0287986494807482E-5</v>
      </c>
      <c r="G9" s="273">
        <v>1.0167950133511838</v>
      </c>
      <c r="H9" s="273">
        <v>0</v>
      </c>
      <c r="I9" s="273">
        <v>2.6444577681020081E-6</v>
      </c>
      <c r="J9" s="273">
        <v>1.1997618925364964E-4</v>
      </c>
      <c r="K9" s="273">
        <v>0.26868454889371457</v>
      </c>
      <c r="L9" s="273">
        <v>1.1993397359791567E-6</v>
      </c>
      <c r="M9" s="273">
        <v>4.2573184591277369E-4</v>
      </c>
      <c r="N9" s="273">
        <v>5.3434563314976435E-3</v>
      </c>
      <c r="O9" s="273">
        <v>3.721410124891788E-5</v>
      </c>
      <c r="P9" s="273">
        <v>1.9392164142712082E-3</v>
      </c>
      <c r="Q9" s="273">
        <v>1.8153709661794172E-6</v>
      </c>
      <c r="R9" s="273">
        <v>2.0654627700241583E-5</v>
      </c>
      <c r="S9" s="273">
        <v>3.3130918182282714E-6</v>
      </c>
      <c r="T9" s="273">
        <v>8.2814171639727408E-6</v>
      </c>
      <c r="U9" s="273">
        <v>4.5079743792953801E-6</v>
      </c>
      <c r="V9" s="273">
        <v>8.5264845962048766E-7</v>
      </c>
      <c r="W9" s="273">
        <v>6.7599828845507131E-7</v>
      </c>
      <c r="X9" s="273">
        <v>3.4586312307574188E-5</v>
      </c>
      <c r="Y9" s="273">
        <v>9.7613479369879452E-7</v>
      </c>
      <c r="Z9" s="273">
        <v>4.5568290103625058E-7</v>
      </c>
      <c r="AA9" s="273">
        <v>5.333143984087732E-7</v>
      </c>
      <c r="AB9" s="273">
        <v>1.0551725634208851E-4</v>
      </c>
      <c r="AC9" s="273">
        <v>1.1911216157089622E-5</v>
      </c>
      <c r="AD9" s="273">
        <v>7.2495900411259163E-7</v>
      </c>
      <c r="AE9" s="273">
        <v>5.682440970539021E-7</v>
      </c>
      <c r="AF9" s="273">
        <v>5.8387674902886654E-7</v>
      </c>
      <c r="AG9" s="273">
        <v>1.9144693438133976E-5</v>
      </c>
      <c r="AH9" s="273">
        <v>4.7318565662042151E-6</v>
      </c>
      <c r="AI9" s="273">
        <v>9.609465587195764E-7</v>
      </c>
      <c r="AJ9" s="273">
        <v>4.1256142876794845E-6</v>
      </c>
      <c r="AK9" s="273">
        <v>0</v>
      </c>
      <c r="AL9" s="273">
        <v>0</v>
      </c>
      <c r="AM9" s="273">
        <v>1.2936982804930167E-6</v>
      </c>
      <c r="AN9" s="273">
        <v>3.5775620280416937E-6</v>
      </c>
      <c r="AO9" s="273">
        <v>8.1787049581193534E-7</v>
      </c>
      <c r="AP9" s="273">
        <v>0</v>
      </c>
      <c r="AQ9" s="273">
        <v>1.1290874000646002E-6</v>
      </c>
      <c r="AR9" s="273">
        <v>5.6848475101664726E-7</v>
      </c>
      <c r="AS9" s="273">
        <v>5.5197043639763642E-7</v>
      </c>
      <c r="AT9" s="273">
        <v>5.6366253706145811E-7</v>
      </c>
      <c r="AU9" s="273">
        <v>1.5083955551357077E-6</v>
      </c>
      <c r="AV9" s="273">
        <v>2.1091123375670263E-6</v>
      </c>
      <c r="AW9" s="273">
        <v>7.4446785997741536E-7</v>
      </c>
      <c r="AX9" s="273">
        <v>1.5097934194873788E-6</v>
      </c>
      <c r="AY9" s="273">
        <v>1.4078850098337238E-6</v>
      </c>
      <c r="AZ9" s="273">
        <v>6.7240350242883553E-7</v>
      </c>
      <c r="BA9" s="273">
        <v>4.4147565767343162E-6</v>
      </c>
      <c r="BB9" s="273">
        <v>6.6838580296726714E-7</v>
      </c>
      <c r="BC9" s="273">
        <v>1.4072474909412842E-6</v>
      </c>
      <c r="BD9" s="273">
        <v>1.3751913212739927E-6</v>
      </c>
      <c r="BE9" s="273">
        <v>7.426549596588328E-7</v>
      </c>
      <c r="BF9" s="273">
        <v>1.2681461018783186E-6</v>
      </c>
      <c r="BG9" s="273">
        <v>9.7659118843474867E-7</v>
      </c>
      <c r="BH9" s="273">
        <v>4.4064120076823792E-3</v>
      </c>
      <c r="BI9" s="273">
        <v>9.0507412605042109E-7</v>
      </c>
      <c r="BJ9" s="273">
        <v>2.1488625888275763E-6</v>
      </c>
      <c r="BK9" s="273">
        <v>5.1384392459767236E-6</v>
      </c>
      <c r="BL9" s="273">
        <v>4.1125900494531601E-6</v>
      </c>
      <c r="BM9" s="273">
        <v>1.2837668140848596E-6</v>
      </c>
      <c r="BN9" s="273">
        <v>5.1436875701734857E-7</v>
      </c>
      <c r="BO9" s="273">
        <v>1.9523479053154846E-6</v>
      </c>
      <c r="BP9" s="273">
        <v>1.6232192286889305E-6</v>
      </c>
      <c r="BQ9" s="273">
        <v>1.5822957677400407E-6</v>
      </c>
      <c r="BR9" s="273">
        <v>1.6371459232948075E-6</v>
      </c>
      <c r="BS9" s="273">
        <v>1.5145087158566875E-6</v>
      </c>
      <c r="BT9" s="273">
        <v>1.0813704659361694E-6</v>
      </c>
      <c r="BU9" s="273">
        <v>8.5622603223891977E-7</v>
      </c>
      <c r="BV9" s="273">
        <v>2.9186876162997518E-7</v>
      </c>
      <c r="BW9" s="273">
        <v>1.5324595601086131E-6</v>
      </c>
      <c r="BX9" s="273">
        <v>1.0228044995823253E-6</v>
      </c>
      <c r="BY9" s="273">
        <v>2.0934274347257771E-6</v>
      </c>
      <c r="BZ9" s="273">
        <v>2.0212866163899661E-6</v>
      </c>
      <c r="CA9" s="273">
        <v>2.2906239926675051E-6</v>
      </c>
      <c r="CB9" s="273">
        <v>1.5907404888927513E-6</v>
      </c>
      <c r="CC9" s="273">
        <v>6.2922286135797424E-6</v>
      </c>
      <c r="CD9" s="273">
        <v>8.8337830944104043E-6</v>
      </c>
      <c r="CE9" s="273">
        <v>8.5984203632449719E-7</v>
      </c>
      <c r="CF9" s="273">
        <v>3.6715761961611795E-6</v>
      </c>
      <c r="CG9" s="273">
        <v>5.9734555651481606E-6</v>
      </c>
      <c r="CH9" s="273">
        <v>8.1424729604391787E-6</v>
      </c>
      <c r="CI9" s="273">
        <v>5.8118890140812706E-6</v>
      </c>
      <c r="CJ9" s="273">
        <v>8.1496576269520459E-5</v>
      </c>
      <c r="CK9" s="273">
        <v>1.1087614186584714E-5</v>
      </c>
      <c r="CL9" s="273">
        <v>1.9751120523590486E-4</v>
      </c>
      <c r="CM9" s="273">
        <v>6.2426265807701063E-4</v>
      </c>
      <c r="CN9" s="273">
        <v>1.2962246328445061E-3</v>
      </c>
      <c r="CO9" s="273">
        <v>6.7497013522574198E-6</v>
      </c>
      <c r="CP9" s="273">
        <v>7.5958684638705983E-6</v>
      </c>
      <c r="CQ9" s="273">
        <v>5.984240400376232E-6</v>
      </c>
      <c r="CR9" s="273">
        <v>1.6381532221675734E-6</v>
      </c>
      <c r="CS9" s="273">
        <v>5.6658387128060415E-6</v>
      </c>
      <c r="CT9" s="273">
        <v>3.3609228983996682E-3</v>
      </c>
      <c r="CU9" s="273">
        <v>5.5909874030783463E-3</v>
      </c>
      <c r="CV9" s="273">
        <v>5.0796974076014538E-6</v>
      </c>
      <c r="CW9" s="273">
        <v>2.5551380989126965E-5</v>
      </c>
      <c r="CX9" s="273">
        <v>4.2297508941573748E-4</v>
      </c>
      <c r="CY9" s="273">
        <v>1.3089889695940113E-4</v>
      </c>
      <c r="CZ9" s="273">
        <v>3.3699739209627035E-6</v>
      </c>
      <c r="DA9" s="298">
        <v>1.3099029765323278</v>
      </c>
      <c r="DB9" s="298">
        <v>1.0278298100000001</v>
      </c>
    </row>
    <row r="10" spans="1:106" s="275" customFormat="1" ht="15" customHeight="1" x14ac:dyDescent="0.15">
      <c r="A10" s="276" t="s">
        <v>332</v>
      </c>
      <c r="B10" s="277" t="s">
        <v>532</v>
      </c>
      <c r="C10" s="272">
        <v>0</v>
      </c>
      <c r="D10" s="273">
        <v>0</v>
      </c>
      <c r="E10" s="273">
        <v>0</v>
      </c>
      <c r="F10" s="273">
        <v>0</v>
      </c>
      <c r="G10" s="273">
        <v>0</v>
      </c>
      <c r="H10" s="273">
        <v>1</v>
      </c>
      <c r="I10" s="273">
        <v>0</v>
      </c>
      <c r="J10" s="273">
        <v>0</v>
      </c>
      <c r="K10" s="273">
        <v>0</v>
      </c>
      <c r="L10" s="273">
        <v>0</v>
      </c>
      <c r="M10" s="273">
        <v>0</v>
      </c>
      <c r="N10" s="273">
        <v>0</v>
      </c>
      <c r="O10" s="273">
        <v>0</v>
      </c>
      <c r="P10" s="273">
        <v>0</v>
      </c>
      <c r="Q10" s="273">
        <v>0</v>
      </c>
      <c r="R10" s="273">
        <v>0</v>
      </c>
      <c r="S10" s="273">
        <v>0</v>
      </c>
      <c r="T10" s="273">
        <v>0</v>
      </c>
      <c r="U10" s="273">
        <v>0</v>
      </c>
      <c r="V10" s="273">
        <v>0</v>
      </c>
      <c r="W10" s="273">
        <v>0</v>
      </c>
      <c r="X10" s="273">
        <v>0</v>
      </c>
      <c r="Y10" s="273">
        <v>0</v>
      </c>
      <c r="Z10" s="273">
        <v>0</v>
      </c>
      <c r="AA10" s="273">
        <v>0</v>
      </c>
      <c r="AB10" s="273">
        <v>0</v>
      </c>
      <c r="AC10" s="273">
        <v>0</v>
      </c>
      <c r="AD10" s="273">
        <v>0</v>
      </c>
      <c r="AE10" s="273">
        <v>0</v>
      </c>
      <c r="AF10" s="273">
        <v>0</v>
      </c>
      <c r="AG10" s="273">
        <v>0</v>
      </c>
      <c r="AH10" s="273">
        <v>0</v>
      </c>
      <c r="AI10" s="273">
        <v>0</v>
      </c>
      <c r="AJ10" s="273">
        <v>0</v>
      </c>
      <c r="AK10" s="273">
        <v>0</v>
      </c>
      <c r="AL10" s="273">
        <v>0</v>
      </c>
      <c r="AM10" s="273">
        <v>0</v>
      </c>
      <c r="AN10" s="273">
        <v>0</v>
      </c>
      <c r="AO10" s="273">
        <v>0</v>
      </c>
      <c r="AP10" s="273">
        <v>0</v>
      </c>
      <c r="AQ10" s="273">
        <v>0</v>
      </c>
      <c r="AR10" s="273">
        <v>0</v>
      </c>
      <c r="AS10" s="273">
        <v>0</v>
      </c>
      <c r="AT10" s="273">
        <v>0</v>
      </c>
      <c r="AU10" s="273">
        <v>0</v>
      </c>
      <c r="AV10" s="273">
        <v>0</v>
      </c>
      <c r="AW10" s="273">
        <v>0</v>
      </c>
      <c r="AX10" s="273">
        <v>0</v>
      </c>
      <c r="AY10" s="273">
        <v>0</v>
      </c>
      <c r="AZ10" s="273">
        <v>0</v>
      </c>
      <c r="BA10" s="273">
        <v>0</v>
      </c>
      <c r="BB10" s="273">
        <v>0</v>
      </c>
      <c r="BC10" s="273">
        <v>0</v>
      </c>
      <c r="BD10" s="273">
        <v>0</v>
      </c>
      <c r="BE10" s="273">
        <v>0</v>
      </c>
      <c r="BF10" s="273">
        <v>0</v>
      </c>
      <c r="BG10" s="273">
        <v>0</v>
      </c>
      <c r="BH10" s="273">
        <v>0</v>
      </c>
      <c r="BI10" s="273">
        <v>0</v>
      </c>
      <c r="BJ10" s="273">
        <v>0</v>
      </c>
      <c r="BK10" s="273">
        <v>0</v>
      </c>
      <c r="BL10" s="273">
        <v>0</v>
      </c>
      <c r="BM10" s="273">
        <v>0</v>
      </c>
      <c r="BN10" s="273">
        <v>0</v>
      </c>
      <c r="BO10" s="273">
        <v>0</v>
      </c>
      <c r="BP10" s="273">
        <v>0</v>
      </c>
      <c r="BQ10" s="273">
        <v>0</v>
      </c>
      <c r="BR10" s="273">
        <v>0</v>
      </c>
      <c r="BS10" s="273">
        <v>0</v>
      </c>
      <c r="BT10" s="273">
        <v>0</v>
      </c>
      <c r="BU10" s="273">
        <v>0</v>
      </c>
      <c r="BV10" s="273">
        <v>0</v>
      </c>
      <c r="BW10" s="273">
        <v>0</v>
      </c>
      <c r="BX10" s="273">
        <v>0</v>
      </c>
      <c r="BY10" s="273">
        <v>0</v>
      </c>
      <c r="BZ10" s="273">
        <v>0</v>
      </c>
      <c r="CA10" s="273">
        <v>0</v>
      </c>
      <c r="CB10" s="273">
        <v>0</v>
      </c>
      <c r="CC10" s="273">
        <v>0</v>
      </c>
      <c r="CD10" s="273">
        <v>0</v>
      </c>
      <c r="CE10" s="273">
        <v>0</v>
      </c>
      <c r="CF10" s="273">
        <v>0</v>
      </c>
      <c r="CG10" s="273">
        <v>0</v>
      </c>
      <c r="CH10" s="273">
        <v>0</v>
      </c>
      <c r="CI10" s="273">
        <v>0</v>
      </c>
      <c r="CJ10" s="273">
        <v>0</v>
      </c>
      <c r="CK10" s="273">
        <v>0</v>
      </c>
      <c r="CL10" s="273">
        <v>0</v>
      </c>
      <c r="CM10" s="273">
        <v>0</v>
      </c>
      <c r="CN10" s="273">
        <v>0</v>
      </c>
      <c r="CO10" s="273">
        <v>0</v>
      </c>
      <c r="CP10" s="273">
        <v>0</v>
      </c>
      <c r="CQ10" s="273">
        <v>0</v>
      </c>
      <c r="CR10" s="273">
        <v>0</v>
      </c>
      <c r="CS10" s="273">
        <v>0</v>
      </c>
      <c r="CT10" s="273">
        <v>0</v>
      </c>
      <c r="CU10" s="273">
        <v>0</v>
      </c>
      <c r="CV10" s="273">
        <v>0</v>
      </c>
      <c r="CW10" s="273">
        <v>0</v>
      </c>
      <c r="CX10" s="273">
        <v>0</v>
      </c>
      <c r="CY10" s="273">
        <v>0</v>
      </c>
      <c r="CZ10" s="273">
        <v>0</v>
      </c>
      <c r="DA10" s="298">
        <v>1</v>
      </c>
      <c r="DB10" s="298">
        <v>0.78466102000000004</v>
      </c>
    </row>
    <row r="11" spans="1:106" s="275" customFormat="1" ht="15" customHeight="1" x14ac:dyDescent="0.15">
      <c r="A11" s="276" t="s">
        <v>333</v>
      </c>
      <c r="B11" s="277" t="s">
        <v>630</v>
      </c>
      <c r="C11" s="272">
        <v>2.0504975355713437E-4</v>
      </c>
      <c r="D11" s="273">
        <v>6.6037245532402235E-5</v>
      </c>
      <c r="E11" s="273">
        <v>8.1783655361409549E-5</v>
      </c>
      <c r="F11" s="273">
        <v>3.29156413059563E-4</v>
      </c>
      <c r="G11" s="273">
        <v>1.9260053486423853E-4</v>
      </c>
      <c r="H11" s="273">
        <v>0</v>
      </c>
      <c r="I11" s="273">
        <v>1.0014395551217676</v>
      </c>
      <c r="J11" s="273">
        <v>5.7712975883444501E-5</v>
      </c>
      <c r="K11" s="273">
        <v>1.1287047711028509E-4</v>
      </c>
      <c r="L11" s="273">
        <v>1.0200427170796989E-4</v>
      </c>
      <c r="M11" s="273">
        <v>6.4710751481690659E-5</v>
      </c>
      <c r="N11" s="273">
        <v>1.0500249632271567E-4</v>
      </c>
      <c r="O11" s="273">
        <v>2.2287235095240938E-4</v>
      </c>
      <c r="P11" s="273">
        <v>9.1603640708208187E-4</v>
      </c>
      <c r="Q11" s="273">
        <v>1.2934848118724548E-4</v>
      </c>
      <c r="R11" s="273">
        <v>4.2539411788714117E-5</v>
      </c>
      <c r="S11" s="273">
        <v>1.0379043117427577E-4</v>
      </c>
      <c r="T11" s="273">
        <v>2.119122137850784E-4</v>
      </c>
      <c r="U11" s="273">
        <v>1.8946581134409802E-3</v>
      </c>
      <c r="V11" s="273">
        <v>1.7070070223989598E-4</v>
      </c>
      <c r="W11" s="273">
        <v>1.0837568231439984E-4</v>
      </c>
      <c r="X11" s="273">
        <v>3.2990914309965185E-3</v>
      </c>
      <c r="Y11" s="273">
        <v>7.5770731380683789E-3</v>
      </c>
      <c r="Z11" s="273">
        <v>6.3128215272230143E-4</v>
      </c>
      <c r="AA11" s="273">
        <v>4.302198793771815E-4</v>
      </c>
      <c r="AB11" s="273">
        <v>2.3576601675328162E-4</v>
      </c>
      <c r="AC11" s="273">
        <v>2.9190020617655992E-4</v>
      </c>
      <c r="AD11" s="273">
        <v>4.0182603857807912E-2</v>
      </c>
      <c r="AE11" s="273">
        <v>7.0932559717828595E-5</v>
      </c>
      <c r="AF11" s="273">
        <v>1.7873973062077118E-4</v>
      </c>
      <c r="AG11" s="273">
        <v>3.0526288702421485E-5</v>
      </c>
      <c r="AH11" s="273">
        <v>3.6043623706395328E-2</v>
      </c>
      <c r="AI11" s="273">
        <v>5.2855403867718503E-2</v>
      </c>
      <c r="AJ11" s="273">
        <v>4.3450735263977081E-2</v>
      </c>
      <c r="AK11" s="273">
        <v>0</v>
      </c>
      <c r="AL11" s="273">
        <v>0</v>
      </c>
      <c r="AM11" s="273">
        <v>8.9832217800447535E-5</v>
      </c>
      <c r="AN11" s="273">
        <v>3.5870680355725294E-4</v>
      </c>
      <c r="AO11" s="273">
        <v>0.18900272974477073</v>
      </c>
      <c r="AP11" s="273">
        <v>0</v>
      </c>
      <c r="AQ11" s="273">
        <v>3.5106708092137433E-3</v>
      </c>
      <c r="AR11" s="273">
        <v>1.3665196010635212E-4</v>
      </c>
      <c r="AS11" s="273">
        <v>2.7549588364247544E-4</v>
      </c>
      <c r="AT11" s="273">
        <v>8.7895828725274383E-5</v>
      </c>
      <c r="AU11" s="273">
        <v>8.9235740372610098E-5</v>
      </c>
      <c r="AV11" s="273">
        <v>6.7150096450851939E-4</v>
      </c>
      <c r="AW11" s="273">
        <v>4.3719850991286646E-4</v>
      </c>
      <c r="AX11" s="273">
        <v>5.1089378331441865E-4</v>
      </c>
      <c r="AY11" s="273">
        <v>2.36713453228509E-4</v>
      </c>
      <c r="AZ11" s="273">
        <v>7.1218419042459811E-5</v>
      </c>
      <c r="BA11" s="273">
        <v>5.8750229746022267E-5</v>
      </c>
      <c r="BB11" s="273">
        <v>3.9588582725948569E-4</v>
      </c>
      <c r="BC11" s="273">
        <v>9.4600969837671254E-5</v>
      </c>
      <c r="BD11" s="273">
        <v>4.4729921915301402E-5</v>
      </c>
      <c r="BE11" s="273">
        <v>1.2151555905221314E-4</v>
      </c>
      <c r="BF11" s="273">
        <v>5.6925683807837897E-5</v>
      </c>
      <c r="BG11" s="273">
        <v>1.4810432815590241E-4</v>
      </c>
      <c r="BH11" s="273">
        <v>5.3893369093664374E-4</v>
      </c>
      <c r="BI11" s="273">
        <v>9.7456636108875206E-5</v>
      </c>
      <c r="BJ11" s="273">
        <v>2.4222103848228946E-3</v>
      </c>
      <c r="BK11" s="273">
        <v>1.3160195940616155E-3</v>
      </c>
      <c r="BL11" s="273">
        <v>1.2001253621470148E-2</v>
      </c>
      <c r="BM11" s="273">
        <v>1.827630499678472E-4</v>
      </c>
      <c r="BN11" s="273">
        <v>3.974696770347256E-4</v>
      </c>
      <c r="BO11" s="273">
        <v>1.546753433071085E-4</v>
      </c>
      <c r="BP11" s="273">
        <v>1.0429189402958982E-4</v>
      </c>
      <c r="BQ11" s="273">
        <v>5.4554060709363019E-5</v>
      </c>
      <c r="BR11" s="273">
        <v>5.725737872089923E-5</v>
      </c>
      <c r="BS11" s="273">
        <v>2.6347033934688955E-5</v>
      </c>
      <c r="BT11" s="273">
        <v>2.3312664710526028E-5</v>
      </c>
      <c r="BU11" s="273">
        <v>3.0497816642827492E-5</v>
      </c>
      <c r="BV11" s="273">
        <v>1.9373036914301194E-5</v>
      </c>
      <c r="BW11" s="273">
        <v>5.0277020137138545E-5</v>
      </c>
      <c r="BX11" s="273">
        <v>1.7929336015900008E-4</v>
      </c>
      <c r="BY11" s="273">
        <v>9.3418590195372094E-4</v>
      </c>
      <c r="BZ11" s="273">
        <v>2.1426830190365652E-4</v>
      </c>
      <c r="CA11" s="273">
        <v>6.8067529710336106E-4</v>
      </c>
      <c r="CB11" s="273">
        <v>9.8332630681971877E-5</v>
      </c>
      <c r="CC11" s="273">
        <v>4.0069649956076961E-5</v>
      </c>
      <c r="CD11" s="273">
        <v>4.1346308333804798E-5</v>
      </c>
      <c r="CE11" s="273">
        <v>4.2890908518633965E-5</v>
      </c>
      <c r="CF11" s="273">
        <v>2.8621490306705514E-5</v>
      </c>
      <c r="CG11" s="273">
        <v>3.7504963799283558E-5</v>
      </c>
      <c r="CH11" s="273">
        <v>4.6760576972637588E-5</v>
      </c>
      <c r="CI11" s="273">
        <v>7.0981951335888068E-5</v>
      </c>
      <c r="CJ11" s="273">
        <v>4.7169713088798257E-5</v>
      </c>
      <c r="CK11" s="273">
        <v>7.4270787545265769E-5</v>
      </c>
      <c r="CL11" s="273">
        <v>3.4845908248377937E-5</v>
      </c>
      <c r="CM11" s="273">
        <v>4.858197444311628E-5</v>
      </c>
      <c r="CN11" s="273">
        <v>6.1298451810915837E-5</v>
      </c>
      <c r="CO11" s="273">
        <v>4.2959156185487144E-5</v>
      </c>
      <c r="CP11" s="273">
        <v>3.2813086530858975E-5</v>
      </c>
      <c r="CQ11" s="273">
        <v>3.4159985170146981E-5</v>
      </c>
      <c r="CR11" s="273">
        <v>7.1645018197864313E-5</v>
      </c>
      <c r="CS11" s="273">
        <v>2.457738051109998E-5</v>
      </c>
      <c r="CT11" s="273">
        <v>5.5939459970361144E-5</v>
      </c>
      <c r="CU11" s="273">
        <v>6.6680603358205024E-5</v>
      </c>
      <c r="CV11" s="273">
        <v>8.8542031941684114E-5</v>
      </c>
      <c r="CW11" s="273">
        <v>1.171249881960265E-4</v>
      </c>
      <c r="CX11" s="273">
        <v>1.5417244852929698E-4</v>
      </c>
      <c r="CY11" s="273">
        <v>1.3158700702212608E-4</v>
      </c>
      <c r="CZ11" s="273">
        <v>3.4135325766503836E-4</v>
      </c>
      <c r="DA11" s="298">
        <v>1.4095532177305659</v>
      </c>
      <c r="DB11" s="298">
        <v>1.10602147</v>
      </c>
    </row>
    <row r="12" spans="1:106" s="275" customFormat="1" ht="15" customHeight="1" x14ac:dyDescent="0.15">
      <c r="A12" s="276" t="s">
        <v>334</v>
      </c>
      <c r="B12" s="277" t="s">
        <v>534</v>
      </c>
      <c r="C12" s="272">
        <v>6.0403119076098532E-6</v>
      </c>
      <c r="D12" s="273">
        <v>2.8180447318338042E-4</v>
      </c>
      <c r="E12" s="273">
        <v>1.2292422995460389E-5</v>
      </c>
      <c r="F12" s="273">
        <v>4.0053183547265959E-5</v>
      </c>
      <c r="G12" s="273">
        <v>2.1037378222552014E-5</v>
      </c>
      <c r="H12" s="273">
        <v>0</v>
      </c>
      <c r="I12" s="273">
        <v>1.9588689058463826E-6</v>
      </c>
      <c r="J12" s="273">
        <v>1.0415486301146111</v>
      </c>
      <c r="K12" s="273">
        <v>2.234164089774956E-4</v>
      </c>
      <c r="L12" s="273">
        <v>3.4564138392706715E-6</v>
      </c>
      <c r="M12" s="273">
        <v>1.6498923117859804E-2</v>
      </c>
      <c r="N12" s="273">
        <v>2.2172966124781434E-2</v>
      </c>
      <c r="O12" s="273">
        <v>6.53046613664225E-3</v>
      </c>
      <c r="P12" s="273">
        <v>7.26572314762974E-3</v>
      </c>
      <c r="Q12" s="273">
        <v>1.1703754580891152E-6</v>
      </c>
      <c r="R12" s="273">
        <v>3.5630801898220335E-4</v>
      </c>
      <c r="S12" s="273">
        <v>9.0354262324183676E-6</v>
      </c>
      <c r="T12" s="273">
        <v>3.4699706469079662E-6</v>
      </c>
      <c r="U12" s="273">
        <v>4.5535956755179556E-4</v>
      </c>
      <c r="V12" s="273">
        <v>3.1850010744788219E-5</v>
      </c>
      <c r="W12" s="273">
        <v>1.488677074956219E-5</v>
      </c>
      <c r="X12" s="273">
        <v>1.5411423776121118E-6</v>
      </c>
      <c r="Y12" s="273">
        <v>1.6789012781211119E-6</v>
      </c>
      <c r="Z12" s="273">
        <v>8.8290009115260957E-7</v>
      </c>
      <c r="AA12" s="273">
        <v>2.0122175130073805E-6</v>
      </c>
      <c r="AB12" s="273">
        <v>1.2169489772456423E-3</v>
      </c>
      <c r="AC12" s="273">
        <v>1.1383292769584124E-3</v>
      </c>
      <c r="AD12" s="273">
        <v>7.1901703306078772E-7</v>
      </c>
      <c r="AE12" s="273">
        <v>1.1322970403020096E-6</v>
      </c>
      <c r="AF12" s="273">
        <v>1.1468259698892976E-6</v>
      </c>
      <c r="AG12" s="273">
        <v>2.2082473652686914E-4</v>
      </c>
      <c r="AH12" s="273">
        <v>1.8792692889053928E-6</v>
      </c>
      <c r="AI12" s="273">
        <v>1.3771116688489533E-6</v>
      </c>
      <c r="AJ12" s="273">
        <v>1.3758834581904283E-5</v>
      </c>
      <c r="AK12" s="273">
        <v>0</v>
      </c>
      <c r="AL12" s="273">
        <v>0</v>
      </c>
      <c r="AM12" s="273">
        <v>2.9987436515773533E-7</v>
      </c>
      <c r="AN12" s="273">
        <v>1.6342979979856082E-6</v>
      </c>
      <c r="AO12" s="273">
        <v>8.2610422252128788E-7</v>
      </c>
      <c r="AP12" s="273">
        <v>0</v>
      </c>
      <c r="AQ12" s="273">
        <v>6.0212477541011049E-7</v>
      </c>
      <c r="AR12" s="273">
        <v>1.7541497633719123E-6</v>
      </c>
      <c r="AS12" s="273">
        <v>7.6339541595988268E-7</v>
      </c>
      <c r="AT12" s="273">
        <v>1.0444552450307256E-6</v>
      </c>
      <c r="AU12" s="273">
        <v>8.7845891297490206E-7</v>
      </c>
      <c r="AV12" s="273">
        <v>1.008368059214426E-6</v>
      </c>
      <c r="AW12" s="273">
        <v>1.6284217557080384E-6</v>
      </c>
      <c r="AX12" s="273">
        <v>2.858824468747218E-6</v>
      </c>
      <c r="AY12" s="273">
        <v>2.1870743878965257E-6</v>
      </c>
      <c r="AZ12" s="273">
        <v>2.8529141687559883E-6</v>
      </c>
      <c r="BA12" s="273">
        <v>1.8019154761273426E-6</v>
      </c>
      <c r="BB12" s="273">
        <v>1.5042165366709087E-6</v>
      </c>
      <c r="BC12" s="273">
        <v>4.0882111051405067E-6</v>
      </c>
      <c r="BD12" s="273">
        <v>1.281903710588491E-6</v>
      </c>
      <c r="BE12" s="273">
        <v>4.8917825777787125E-7</v>
      </c>
      <c r="BF12" s="273">
        <v>1.2643481572604889E-6</v>
      </c>
      <c r="BG12" s="273">
        <v>7.3307723887140689E-7</v>
      </c>
      <c r="BH12" s="273">
        <v>4.1501498053884598E-4</v>
      </c>
      <c r="BI12" s="273">
        <v>9.5887925729165787E-7</v>
      </c>
      <c r="BJ12" s="273">
        <v>1.920869081999834E-6</v>
      </c>
      <c r="BK12" s="273">
        <v>1.6932551731439233E-6</v>
      </c>
      <c r="BL12" s="273">
        <v>1.5044687473044535E-6</v>
      </c>
      <c r="BM12" s="273">
        <v>2.7957611130457849E-6</v>
      </c>
      <c r="BN12" s="273">
        <v>8.7901745809743958E-7</v>
      </c>
      <c r="BO12" s="273">
        <v>1.520246831306569E-6</v>
      </c>
      <c r="BP12" s="273">
        <v>1.059106019860878E-6</v>
      </c>
      <c r="BQ12" s="273">
        <v>2.0878061483647273E-6</v>
      </c>
      <c r="BR12" s="273">
        <v>1.8165242108802219E-6</v>
      </c>
      <c r="BS12" s="273">
        <v>1.4927983457146114E-6</v>
      </c>
      <c r="BT12" s="273">
        <v>1.4495130994129828E-6</v>
      </c>
      <c r="BU12" s="273">
        <v>1.0894768041427198E-6</v>
      </c>
      <c r="BV12" s="273">
        <v>4.3638710244088724E-7</v>
      </c>
      <c r="BW12" s="273">
        <v>9.5210120828553893E-6</v>
      </c>
      <c r="BX12" s="273">
        <v>1.4958741163641895E-6</v>
      </c>
      <c r="BY12" s="273">
        <v>3.0943693804775071E-6</v>
      </c>
      <c r="BZ12" s="273">
        <v>2.3055033672758153E-6</v>
      </c>
      <c r="CA12" s="273">
        <v>4.6497119274740804E-6</v>
      </c>
      <c r="CB12" s="273">
        <v>2.0714077433275061E-6</v>
      </c>
      <c r="CC12" s="273">
        <v>1.1620273062916788E-5</v>
      </c>
      <c r="CD12" s="273">
        <v>2.735883171664297E-5</v>
      </c>
      <c r="CE12" s="273">
        <v>9.1433115765558669E-7</v>
      </c>
      <c r="CF12" s="273">
        <v>1.0012106568051995E-5</v>
      </c>
      <c r="CG12" s="273">
        <v>5.1633191027909105E-6</v>
      </c>
      <c r="CH12" s="273">
        <v>1.1711204783584347E-5</v>
      </c>
      <c r="CI12" s="273">
        <v>1.7710607984594928E-5</v>
      </c>
      <c r="CJ12" s="273">
        <v>1.1330793160974839E-3</v>
      </c>
      <c r="CK12" s="273">
        <v>5.2078635885083479E-6</v>
      </c>
      <c r="CL12" s="273">
        <v>3.7960619521868453E-4</v>
      </c>
      <c r="CM12" s="273">
        <v>1.1242963772319762E-3</v>
      </c>
      <c r="CN12" s="273">
        <v>1.9105073413235401E-3</v>
      </c>
      <c r="CO12" s="273">
        <v>7.9416784744961751E-6</v>
      </c>
      <c r="CP12" s="273">
        <v>2.6398627197995969E-6</v>
      </c>
      <c r="CQ12" s="273">
        <v>6.7233965182601672E-6</v>
      </c>
      <c r="CR12" s="273">
        <v>8.9749914284715221E-7</v>
      </c>
      <c r="CS12" s="273">
        <v>3.1804902754422171E-6</v>
      </c>
      <c r="CT12" s="273">
        <v>6.9017648987960371E-3</v>
      </c>
      <c r="CU12" s="273">
        <v>2.218206762563641E-2</v>
      </c>
      <c r="CV12" s="273">
        <v>4.0993429785012679E-6</v>
      </c>
      <c r="CW12" s="273">
        <v>1.0284960869267187E-5</v>
      </c>
      <c r="CX12" s="273">
        <v>9.6459176287599176E-4</v>
      </c>
      <c r="CY12" s="273">
        <v>2.9339491116623865E-5</v>
      </c>
      <c r="CZ12" s="273">
        <v>8.5750408824987634E-6</v>
      </c>
      <c r="DA12" s="298">
        <v>1.1333287318517355</v>
      </c>
      <c r="DB12" s="298">
        <v>0.88927887999999999</v>
      </c>
    </row>
    <row r="13" spans="1:106" s="275" customFormat="1" ht="15" customHeight="1" x14ac:dyDescent="0.15">
      <c r="A13" s="276" t="s">
        <v>335</v>
      </c>
      <c r="B13" s="277" t="s">
        <v>631</v>
      </c>
      <c r="C13" s="272">
        <v>5.8422237317690718E-7</v>
      </c>
      <c r="D13" s="273">
        <v>1.6414604827984726E-5</v>
      </c>
      <c r="E13" s="273">
        <v>1.3225326178828757E-6</v>
      </c>
      <c r="F13" s="273">
        <v>5.1733660578724925E-6</v>
      </c>
      <c r="G13" s="273">
        <v>4.0031568360255811E-3</v>
      </c>
      <c r="H13" s="273">
        <v>0</v>
      </c>
      <c r="I13" s="273">
        <v>1.7882290118450617E-7</v>
      </c>
      <c r="J13" s="273">
        <v>6.0604165274018691E-5</v>
      </c>
      <c r="K13" s="273">
        <v>1.0073245259128658</v>
      </c>
      <c r="L13" s="273">
        <v>3.6533726761063833E-7</v>
      </c>
      <c r="M13" s="273">
        <v>6.7174720831067491E-4</v>
      </c>
      <c r="N13" s="273">
        <v>2.8525181690941897E-3</v>
      </c>
      <c r="O13" s="273">
        <v>1.8654697234517922E-5</v>
      </c>
      <c r="P13" s="273">
        <v>1.3464306850930262E-3</v>
      </c>
      <c r="Q13" s="273">
        <v>4.0232370602492841E-7</v>
      </c>
      <c r="R13" s="273">
        <v>1.6945890826808926E-7</v>
      </c>
      <c r="S13" s="273">
        <v>1.0023428238877036E-6</v>
      </c>
      <c r="T13" s="273">
        <v>1.3914294425220038E-7</v>
      </c>
      <c r="U13" s="273">
        <v>2.0505978884724058E-6</v>
      </c>
      <c r="V13" s="273">
        <v>2.1308588565791703E-7</v>
      </c>
      <c r="W13" s="273">
        <v>1.1961113029370123E-7</v>
      </c>
      <c r="X13" s="273">
        <v>2.9977478380191053E-7</v>
      </c>
      <c r="Y13" s="273">
        <v>1.8444300831114406E-7</v>
      </c>
      <c r="Z13" s="273">
        <v>7.8814792814911878E-8</v>
      </c>
      <c r="AA13" s="273">
        <v>1.2646124359962176E-7</v>
      </c>
      <c r="AB13" s="273">
        <v>8.7601556957557189E-6</v>
      </c>
      <c r="AC13" s="273">
        <v>5.9675921764371154E-6</v>
      </c>
      <c r="AD13" s="273">
        <v>5.8602408450865389E-8</v>
      </c>
      <c r="AE13" s="273">
        <v>6.8942969063201195E-8</v>
      </c>
      <c r="AF13" s="273">
        <v>5.9628399038724931E-8</v>
      </c>
      <c r="AG13" s="273">
        <v>1.4028911967570153E-7</v>
      </c>
      <c r="AH13" s="273">
        <v>1.4667239321662767E-7</v>
      </c>
      <c r="AI13" s="273">
        <v>1.241508895984678E-7</v>
      </c>
      <c r="AJ13" s="273">
        <v>1.7014585357393481E-6</v>
      </c>
      <c r="AK13" s="273">
        <v>0</v>
      </c>
      <c r="AL13" s="273">
        <v>0</v>
      </c>
      <c r="AM13" s="273">
        <v>2.5199245603794951E-8</v>
      </c>
      <c r="AN13" s="273">
        <v>1.4185312708416644E-7</v>
      </c>
      <c r="AO13" s="273">
        <v>8.628765569157894E-8</v>
      </c>
      <c r="AP13" s="273">
        <v>0</v>
      </c>
      <c r="AQ13" s="273">
        <v>4.8564108765989456E-8</v>
      </c>
      <c r="AR13" s="273">
        <v>1.4202920808713851E-7</v>
      </c>
      <c r="AS13" s="273">
        <v>6.0788994326163212E-8</v>
      </c>
      <c r="AT13" s="273">
        <v>9.6762395816113048E-8</v>
      </c>
      <c r="AU13" s="273">
        <v>7.3422481760423913E-8</v>
      </c>
      <c r="AV13" s="273">
        <v>7.7732669678503119E-8</v>
      </c>
      <c r="AW13" s="273">
        <v>1.2744128981448203E-7</v>
      </c>
      <c r="AX13" s="273">
        <v>1.9164393416047112E-7</v>
      </c>
      <c r="AY13" s="273">
        <v>1.5215170090128585E-7</v>
      </c>
      <c r="AZ13" s="273">
        <v>2.059031433182441E-7</v>
      </c>
      <c r="BA13" s="273">
        <v>1.3105271479436118E-7</v>
      </c>
      <c r="BB13" s="273">
        <v>1.2526391969232394E-7</v>
      </c>
      <c r="BC13" s="273">
        <v>3.0067017888416668E-7</v>
      </c>
      <c r="BD13" s="273">
        <v>8.8007017143564776E-8</v>
      </c>
      <c r="BE13" s="273">
        <v>4.0024511554506502E-8</v>
      </c>
      <c r="BF13" s="273">
        <v>1.217329076592408E-7</v>
      </c>
      <c r="BG13" s="273">
        <v>8.116690337705761E-8</v>
      </c>
      <c r="BH13" s="273">
        <v>1.7478996996487193E-5</v>
      </c>
      <c r="BI13" s="273">
        <v>1.0530099676739146E-7</v>
      </c>
      <c r="BJ13" s="273">
        <v>1.5081605272010858E-7</v>
      </c>
      <c r="BK13" s="273">
        <v>1.2900783212219269E-7</v>
      </c>
      <c r="BL13" s="273">
        <v>1.5684006128509774E-7</v>
      </c>
      <c r="BM13" s="273">
        <v>2.6333134672283301E-7</v>
      </c>
      <c r="BN13" s="273">
        <v>9.2129352447193291E-8</v>
      </c>
      <c r="BO13" s="273">
        <v>1.7887434213356599E-7</v>
      </c>
      <c r="BP13" s="273">
        <v>9.4709038437083728E-8</v>
      </c>
      <c r="BQ13" s="273">
        <v>2.6540885991420577E-7</v>
      </c>
      <c r="BR13" s="273">
        <v>2.1848985821503399E-7</v>
      </c>
      <c r="BS13" s="273">
        <v>1.4489437240468309E-7</v>
      </c>
      <c r="BT13" s="273">
        <v>2.2510303411585509E-7</v>
      </c>
      <c r="BU13" s="273">
        <v>1.6247513796206073E-7</v>
      </c>
      <c r="BV13" s="273">
        <v>6.7264496203860633E-8</v>
      </c>
      <c r="BW13" s="273">
        <v>7.6288143978246685E-7</v>
      </c>
      <c r="BX13" s="273">
        <v>1.6324009626304402E-7</v>
      </c>
      <c r="BY13" s="273">
        <v>2.9241253397292601E-7</v>
      </c>
      <c r="BZ13" s="273">
        <v>2.7074910828891966E-7</v>
      </c>
      <c r="CA13" s="273">
        <v>4.4574341023846783E-7</v>
      </c>
      <c r="CB13" s="273">
        <v>1.6746344512654913E-7</v>
      </c>
      <c r="CC13" s="273">
        <v>2.5603856582418816E-6</v>
      </c>
      <c r="CD13" s="273">
        <v>2.543561773919402E-6</v>
      </c>
      <c r="CE13" s="273">
        <v>9.2512590636373191E-8</v>
      </c>
      <c r="CF13" s="273">
        <v>9.0573608882293444E-7</v>
      </c>
      <c r="CG13" s="273">
        <v>6.172283279405016E-7</v>
      </c>
      <c r="CH13" s="273">
        <v>8.806894868039398E-7</v>
      </c>
      <c r="CI13" s="273">
        <v>4.1982331490456303E-6</v>
      </c>
      <c r="CJ13" s="273">
        <v>8.5431860881888958E-5</v>
      </c>
      <c r="CK13" s="273">
        <v>5.9950058440604085E-7</v>
      </c>
      <c r="CL13" s="273">
        <v>9.335218276635325E-5</v>
      </c>
      <c r="CM13" s="273">
        <v>4.0036656433520377E-4</v>
      </c>
      <c r="CN13" s="273">
        <v>6.8595202644120923E-4</v>
      </c>
      <c r="CO13" s="273">
        <v>6.8598692726475655E-7</v>
      </c>
      <c r="CP13" s="273">
        <v>2.9220460947580077E-7</v>
      </c>
      <c r="CQ13" s="273">
        <v>8.2598651028020813E-7</v>
      </c>
      <c r="CR13" s="273">
        <v>1.0915120579376443E-7</v>
      </c>
      <c r="CS13" s="273">
        <v>3.2239512330330521E-7</v>
      </c>
      <c r="CT13" s="273">
        <v>1.5021433271679124E-3</v>
      </c>
      <c r="CU13" s="273">
        <v>4.0587793241279166E-3</v>
      </c>
      <c r="CV13" s="273">
        <v>4.97630600598558E-7</v>
      </c>
      <c r="CW13" s="273">
        <v>1.7757230480161787E-6</v>
      </c>
      <c r="CX13" s="273">
        <v>1.7464686646292231E-4</v>
      </c>
      <c r="CY13" s="273">
        <v>6.3391380668470436E-7</v>
      </c>
      <c r="CZ13" s="273">
        <v>1.5277151842216613E-6</v>
      </c>
      <c r="DA13" s="298">
        <v>1.0233673846464253</v>
      </c>
      <c r="DB13" s="298">
        <v>0.8029965</v>
      </c>
    </row>
    <row r="14" spans="1:106" s="275" customFormat="1" ht="15" customHeight="1" x14ac:dyDescent="0.15">
      <c r="A14" s="276" t="s">
        <v>336</v>
      </c>
      <c r="B14" s="277" t="s">
        <v>632</v>
      </c>
      <c r="C14" s="272">
        <v>2.0617377232472062E-5</v>
      </c>
      <c r="D14" s="273">
        <v>1.1277947845218345E-3</v>
      </c>
      <c r="E14" s="273">
        <v>3.9503294640453716E-5</v>
      </c>
      <c r="F14" s="273">
        <v>2.6368519326315045E-3</v>
      </c>
      <c r="G14" s="273">
        <v>5.8050731520026582E-5</v>
      </c>
      <c r="H14" s="273">
        <v>0</v>
      </c>
      <c r="I14" s="273">
        <v>3.4018339852246371E-6</v>
      </c>
      <c r="J14" s="273">
        <v>5.7281720988248248E-4</v>
      </c>
      <c r="K14" s="273">
        <v>1.8650428056761267E-4</v>
      </c>
      <c r="L14" s="273">
        <v>1.0015430498248814</v>
      </c>
      <c r="M14" s="273">
        <v>7.6294238225198638E-2</v>
      </c>
      <c r="N14" s="273">
        <v>2.7606947416175531E-2</v>
      </c>
      <c r="O14" s="273">
        <v>2.9499248674175943E-2</v>
      </c>
      <c r="P14" s="273">
        <v>2.8233048752512917E-2</v>
      </c>
      <c r="Q14" s="273">
        <v>4.3428233453406288E-6</v>
      </c>
      <c r="R14" s="273">
        <v>1.7631975093226349E-6</v>
      </c>
      <c r="S14" s="273">
        <v>1.5998520091957446E-3</v>
      </c>
      <c r="T14" s="273">
        <v>5.498462811230454E-5</v>
      </c>
      <c r="U14" s="273">
        <v>5.2384777491716081E-5</v>
      </c>
      <c r="V14" s="273">
        <v>6.7189913832316391E-6</v>
      </c>
      <c r="W14" s="273">
        <v>2.5211742055440467E-6</v>
      </c>
      <c r="X14" s="273">
        <v>2.9795294991798823E-6</v>
      </c>
      <c r="Y14" s="273">
        <v>4.632390785153727E-6</v>
      </c>
      <c r="Z14" s="273">
        <v>1.0986360515447722E-6</v>
      </c>
      <c r="AA14" s="273">
        <v>1.7970359170572426E-6</v>
      </c>
      <c r="AB14" s="273">
        <v>4.7651418141977445E-5</v>
      </c>
      <c r="AC14" s="273">
        <v>6.8345078894424316E-5</v>
      </c>
      <c r="AD14" s="273">
        <v>1.1992525226949624E-6</v>
      </c>
      <c r="AE14" s="273">
        <v>1.0747875688355303E-6</v>
      </c>
      <c r="AF14" s="273">
        <v>8.1632950133471851E-7</v>
      </c>
      <c r="AG14" s="273">
        <v>2.7588588084283086E-6</v>
      </c>
      <c r="AH14" s="273">
        <v>7.3609406623061614E-6</v>
      </c>
      <c r="AI14" s="273">
        <v>2.2861397111252522E-6</v>
      </c>
      <c r="AJ14" s="273">
        <v>2.1999040407470332E-5</v>
      </c>
      <c r="AK14" s="273">
        <v>0</v>
      </c>
      <c r="AL14" s="273">
        <v>0</v>
      </c>
      <c r="AM14" s="273">
        <v>6.4198342551964017E-7</v>
      </c>
      <c r="AN14" s="273">
        <v>1.7126236416058084E-6</v>
      </c>
      <c r="AO14" s="273">
        <v>1.5528741601133816E-6</v>
      </c>
      <c r="AP14" s="273">
        <v>0</v>
      </c>
      <c r="AQ14" s="273">
        <v>1.3037912184901865E-6</v>
      </c>
      <c r="AR14" s="273">
        <v>1.8617782618316416E-6</v>
      </c>
      <c r="AS14" s="273">
        <v>1.3667204283533446E-6</v>
      </c>
      <c r="AT14" s="273">
        <v>2.3572603711508767E-6</v>
      </c>
      <c r="AU14" s="273">
        <v>1.787185259892896E-6</v>
      </c>
      <c r="AV14" s="273">
        <v>1.6263634881678145E-6</v>
      </c>
      <c r="AW14" s="273">
        <v>1.3683294227606412E-6</v>
      </c>
      <c r="AX14" s="273">
        <v>1.7352920604453025E-6</v>
      </c>
      <c r="AY14" s="273">
        <v>1.4348618264190573E-6</v>
      </c>
      <c r="AZ14" s="273">
        <v>1.4635681730520533E-6</v>
      </c>
      <c r="BA14" s="273">
        <v>1.220866932485886E-6</v>
      </c>
      <c r="BB14" s="273">
        <v>1.107105682380058E-6</v>
      </c>
      <c r="BC14" s="273">
        <v>2.0265887838120364E-6</v>
      </c>
      <c r="BD14" s="273">
        <v>1.1075161761179023E-6</v>
      </c>
      <c r="BE14" s="273">
        <v>4.7592801910777612E-7</v>
      </c>
      <c r="BF14" s="273">
        <v>4.1017085958518958E-6</v>
      </c>
      <c r="BG14" s="273">
        <v>2.9984126418176066E-6</v>
      </c>
      <c r="BH14" s="273">
        <v>1.1432715164071536E-5</v>
      </c>
      <c r="BI14" s="273">
        <v>2.0793805605245253E-6</v>
      </c>
      <c r="BJ14" s="273">
        <v>4.311665651160708E-5</v>
      </c>
      <c r="BK14" s="273">
        <v>1.051681460653818E-5</v>
      </c>
      <c r="BL14" s="273">
        <v>3.2803808931247413E-6</v>
      </c>
      <c r="BM14" s="273">
        <v>5.0165886825644041E-6</v>
      </c>
      <c r="BN14" s="273">
        <v>2.4986297015271308E-6</v>
      </c>
      <c r="BO14" s="273">
        <v>7.2348037823284897E-6</v>
      </c>
      <c r="BP14" s="273">
        <v>2.2624068562958568E-6</v>
      </c>
      <c r="BQ14" s="273">
        <v>2.5850970351310343E-6</v>
      </c>
      <c r="BR14" s="273">
        <v>2.2658635486991546E-6</v>
      </c>
      <c r="BS14" s="273">
        <v>3.1686554343369367E-6</v>
      </c>
      <c r="BT14" s="273">
        <v>1.7317268126499558E-6</v>
      </c>
      <c r="BU14" s="273">
        <v>1.7877643742282106E-6</v>
      </c>
      <c r="BV14" s="273">
        <v>5.4373664362134432E-7</v>
      </c>
      <c r="BW14" s="273">
        <v>5.05724800681834E-6</v>
      </c>
      <c r="BX14" s="273">
        <v>2.2175805249731356E-6</v>
      </c>
      <c r="BY14" s="273">
        <v>3.2967879654864351E-6</v>
      </c>
      <c r="BZ14" s="273">
        <v>3.0576761922918664E-6</v>
      </c>
      <c r="CA14" s="273">
        <v>4.7923103391843688E-6</v>
      </c>
      <c r="CB14" s="273">
        <v>1.9763352189786853E-6</v>
      </c>
      <c r="CC14" s="273">
        <v>1.2765246567225224E-5</v>
      </c>
      <c r="CD14" s="273">
        <v>2.8448644600759701E-5</v>
      </c>
      <c r="CE14" s="273">
        <v>6.6829050981544836E-7</v>
      </c>
      <c r="CF14" s="273">
        <v>5.2439147338357131E-6</v>
      </c>
      <c r="CG14" s="273">
        <v>5.379587909851896E-6</v>
      </c>
      <c r="CH14" s="273">
        <v>5.498069986573931E-6</v>
      </c>
      <c r="CI14" s="273">
        <v>1.9055632029781043E-5</v>
      </c>
      <c r="CJ14" s="273">
        <v>4.0434665907833605E-4</v>
      </c>
      <c r="CK14" s="273">
        <v>7.7926623630730226E-6</v>
      </c>
      <c r="CL14" s="273">
        <v>3.3166780018840469E-4</v>
      </c>
      <c r="CM14" s="273">
        <v>9.4179736735909862E-4</v>
      </c>
      <c r="CN14" s="273">
        <v>2.4106141842357839E-3</v>
      </c>
      <c r="CO14" s="273">
        <v>5.8651746927840601E-4</v>
      </c>
      <c r="CP14" s="273">
        <v>2.8802404038818838E-6</v>
      </c>
      <c r="CQ14" s="273">
        <v>5.6769356047051598E-6</v>
      </c>
      <c r="CR14" s="273">
        <v>1.6361247133093441E-6</v>
      </c>
      <c r="CS14" s="273">
        <v>3.0346656133818116E-6</v>
      </c>
      <c r="CT14" s="273">
        <v>5.7430810292047919E-3</v>
      </c>
      <c r="CU14" s="273">
        <v>1.0524451138174176E-2</v>
      </c>
      <c r="CV14" s="273">
        <v>3.6016736149739633E-6</v>
      </c>
      <c r="CW14" s="273">
        <v>9.6170374795843635E-6</v>
      </c>
      <c r="CX14" s="273">
        <v>7.0478132042924621E-4</v>
      </c>
      <c r="CY14" s="273">
        <v>2.8872825967349453E-6</v>
      </c>
      <c r="CZ14" s="273">
        <v>1.5201190632869657E-5</v>
      </c>
      <c r="DA14" s="298">
        <v>1.1916384554623742</v>
      </c>
      <c r="DB14" s="298">
        <v>0.93503225000000001</v>
      </c>
    </row>
    <row r="15" spans="1:106" s="275" customFormat="1" ht="15" customHeight="1" x14ac:dyDescent="0.15">
      <c r="A15" s="276" t="s">
        <v>337</v>
      </c>
      <c r="B15" s="277" t="s">
        <v>537</v>
      </c>
      <c r="C15" s="272">
        <v>2.3630512654174147E-7</v>
      </c>
      <c r="D15" s="273">
        <v>1.1243449642508486E-6</v>
      </c>
      <c r="E15" s="273">
        <v>6.52006611387633E-7</v>
      </c>
      <c r="F15" s="273">
        <v>5.6311694975231108E-7</v>
      </c>
      <c r="G15" s="273">
        <v>2.0312115233075455E-6</v>
      </c>
      <c r="H15" s="273">
        <v>0</v>
      </c>
      <c r="I15" s="273">
        <v>1.1021726450596639E-6</v>
      </c>
      <c r="J15" s="273">
        <v>1.2448302955430062E-6</v>
      </c>
      <c r="K15" s="273">
        <v>1.8203577752697271E-6</v>
      </c>
      <c r="L15" s="273">
        <v>3.6330205859561692E-7</v>
      </c>
      <c r="M15" s="273">
        <v>1.004139275174299</v>
      </c>
      <c r="N15" s="273">
        <v>2.0654324391409292E-4</v>
      </c>
      <c r="O15" s="273">
        <v>1.8684830109373154E-6</v>
      </c>
      <c r="P15" s="273">
        <v>6.6086069385183936E-5</v>
      </c>
      <c r="Q15" s="273">
        <v>1.8164235393463248E-7</v>
      </c>
      <c r="R15" s="273">
        <v>3.7381956875530957E-7</v>
      </c>
      <c r="S15" s="273">
        <v>4.6340002473500396E-7</v>
      </c>
      <c r="T15" s="273">
        <v>6.3989843227221525E-7</v>
      </c>
      <c r="U15" s="273">
        <v>6.0616813894668548E-7</v>
      </c>
      <c r="V15" s="273">
        <v>3.7837740844498092E-7</v>
      </c>
      <c r="W15" s="273">
        <v>2.9484881581246803E-7</v>
      </c>
      <c r="X15" s="273">
        <v>4.2407298878826283E-7</v>
      </c>
      <c r="Y15" s="273">
        <v>1.1412727850405609E-6</v>
      </c>
      <c r="Z15" s="273">
        <v>3.1272881599002541E-7</v>
      </c>
      <c r="AA15" s="273">
        <v>3.6886738164812798E-7</v>
      </c>
      <c r="AB15" s="273">
        <v>1.2927658975226871E-6</v>
      </c>
      <c r="AC15" s="273">
        <v>7.2149377407614357E-7</v>
      </c>
      <c r="AD15" s="273">
        <v>3.8544170686172641E-7</v>
      </c>
      <c r="AE15" s="273">
        <v>2.4767828368617654E-7</v>
      </c>
      <c r="AF15" s="273">
        <v>1.8297655330005311E-7</v>
      </c>
      <c r="AG15" s="273">
        <v>1.2756742289959649E-7</v>
      </c>
      <c r="AH15" s="273">
        <v>4.77696826856899E-7</v>
      </c>
      <c r="AI15" s="273">
        <v>7.5076561401575329E-7</v>
      </c>
      <c r="AJ15" s="273">
        <v>4.2723529005724319E-7</v>
      </c>
      <c r="AK15" s="273">
        <v>0</v>
      </c>
      <c r="AL15" s="273">
        <v>0</v>
      </c>
      <c r="AM15" s="273">
        <v>2.084035894580993E-7</v>
      </c>
      <c r="AN15" s="273">
        <v>4.720901471927075E-7</v>
      </c>
      <c r="AO15" s="273">
        <v>4.6974046771825045E-7</v>
      </c>
      <c r="AP15" s="273">
        <v>0</v>
      </c>
      <c r="AQ15" s="273">
        <v>2.0643922277375935E-7</v>
      </c>
      <c r="AR15" s="273">
        <v>5.6188517971676255E-7</v>
      </c>
      <c r="AS15" s="273">
        <v>3.5152904873773993E-7</v>
      </c>
      <c r="AT15" s="273">
        <v>8.1364424064244421E-7</v>
      </c>
      <c r="AU15" s="273">
        <v>6.1849580435454228E-7</v>
      </c>
      <c r="AV15" s="273">
        <v>3.6742440722338984E-7</v>
      </c>
      <c r="AW15" s="273">
        <v>4.3502321872290055E-7</v>
      </c>
      <c r="AX15" s="273">
        <v>5.0325598911109137E-7</v>
      </c>
      <c r="AY15" s="273">
        <v>4.3250079686196298E-7</v>
      </c>
      <c r="AZ15" s="273">
        <v>4.1278028412178782E-7</v>
      </c>
      <c r="BA15" s="273">
        <v>3.8948264769442131E-7</v>
      </c>
      <c r="BB15" s="273">
        <v>3.3581153457092175E-7</v>
      </c>
      <c r="BC15" s="273">
        <v>6.8534030785830825E-7</v>
      </c>
      <c r="BD15" s="273">
        <v>3.5541614941640097E-7</v>
      </c>
      <c r="BE15" s="273">
        <v>1.3107519188344166E-7</v>
      </c>
      <c r="BF15" s="273">
        <v>4.0944221506071467E-7</v>
      </c>
      <c r="BG15" s="273">
        <v>3.2643411103784213E-7</v>
      </c>
      <c r="BH15" s="273">
        <v>3.7507269331308732E-7</v>
      </c>
      <c r="BI15" s="273">
        <v>7.5918416792156817E-7</v>
      </c>
      <c r="BJ15" s="273">
        <v>4.5589263295501737E-7</v>
      </c>
      <c r="BK15" s="273">
        <v>7.6760570671544036E-7</v>
      </c>
      <c r="BL15" s="273">
        <v>5.5806798582117008E-7</v>
      </c>
      <c r="BM15" s="273">
        <v>1.2134956160395752E-6</v>
      </c>
      <c r="BN15" s="273">
        <v>8.5275583324049901E-7</v>
      </c>
      <c r="BO15" s="273">
        <v>2.5624398735389505E-6</v>
      </c>
      <c r="BP15" s="273">
        <v>7.7549811783573064E-7</v>
      </c>
      <c r="BQ15" s="273">
        <v>5.116353325508926E-7</v>
      </c>
      <c r="BR15" s="273">
        <v>5.9621347904590038E-7</v>
      </c>
      <c r="BS15" s="273">
        <v>1.118234803657592E-6</v>
      </c>
      <c r="BT15" s="273">
        <v>5.2001576490162433E-7</v>
      </c>
      <c r="BU15" s="273">
        <v>5.4782527619669129E-7</v>
      </c>
      <c r="BV15" s="273">
        <v>1.3472524778354201E-7</v>
      </c>
      <c r="BW15" s="273">
        <v>1.8535885477692823E-6</v>
      </c>
      <c r="BX15" s="273">
        <v>8.316854083741907E-7</v>
      </c>
      <c r="BY15" s="273">
        <v>1.3599134397521558E-6</v>
      </c>
      <c r="BZ15" s="273">
        <v>1.0892113103696526E-6</v>
      </c>
      <c r="CA15" s="273">
        <v>2.1864195188856054E-6</v>
      </c>
      <c r="CB15" s="273">
        <v>7.2820593849243374E-7</v>
      </c>
      <c r="CC15" s="273">
        <v>3.3141786139395626E-6</v>
      </c>
      <c r="CD15" s="273">
        <v>1.3691410137200689E-5</v>
      </c>
      <c r="CE15" s="273">
        <v>2.0626022914904212E-7</v>
      </c>
      <c r="CF15" s="273">
        <v>1.7874548819384519E-6</v>
      </c>
      <c r="CG15" s="273">
        <v>1.7361402410175151E-6</v>
      </c>
      <c r="CH15" s="273">
        <v>1.6231336332421166E-6</v>
      </c>
      <c r="CI15" s="273">
        <v>1.0870143817610105E-5</v>
      </c>
      <c r="CJ15" s="273">
        <v>1.5334321274430011E-4</v>
      </c>
      <c r="CK15" s="273">
        <v>1.4351859709243577E-6</v>
      </c>
      <c r="CL15" s="273">
        <v>7.57081768103249E-5</v>
      </c>
      <c r="CM15" s="273">
        <v>2.9166479713775556E-4</v>
      </c>
      <c r="CN15" s="273">
        <v>5.451037793951887E-4</v>
      </c>
      <c r="CO15" s="273">
        <v>2.2733726440776051E-4</v>
      </c>
      <c r="CP15" s="273">
        <v>9.574341340200375E-7</v>
      </c>
      <c r="CQ15" s="273">
        <v>1.7717391908318111E-6</v>
      </c>
      <c r="CR15" s="273">
        <v>5.4617188790396409E-7</v>
      </c>
      <c r="CS15" s="273">
        <v>9.2300214070487321E-7</v>
      </c>
      <c r="CT15" s="273">
        <v>1.3927956427899045E-3</v>
      </c>
      <c r="CU15" s="273">
        <v>6.7874246098146851E-3</v>
      </c>
      <c r="CV15" s="273">
        <v>1.0380800044626837E-6</v>
      </c>
      <c r="CW15" s="273">
        <v>3.0228554296565072E-6</v>
      </c>
      <c r="CX15" s="273">
        <v>1.7254741979933741E-4</v>
      </c>
      <c r="CY15" s="273">
        <v>1.4093192986181803E-7</v>
      </c>
      <c r="CZ15" s="273">
        <v>4.5790006161458373E-6</v>
      </c>
      <c r="DA15" s="298">
        <v>1.0141545612636502</v>
      </c>
      <c r="DB15" s="298">
        <v>0.79576754999999999</v>
      </c>
    </row>
    <row r="16" spans="1:106" s="275" customFormat="1" ht="15" customHeight="1" x14ac:dyDescent="0.15">
      <c r="A16" s="276" t="s">
        <v>338</v>
      </c>
      <c r="B16" s="277" t="s">
        <v>633</v>
      </c>
      <c r="C16" s="272">
        <v>4.6675267862124079E-5</v>
      </c>
      <c r="D16" s="273">
        <v>2.8679999031498002E-3</v>
      </c>
      <c r="E16" s="273">
        <v>8.8253571786293291E-5</v>
      </c>
      <c r="F16" s="273">
        <v>1.8048569144967534E-3</v>
      </c>
      <c r="G16" s="273">
        <v>4.5700221381043065E-4</v>
      </c>
      <c r="H16" s="273">
        <v>0</v>
      </c>
      <c r="I16" s="273">
        <v>1.2568048803330867E-6</v>
      </c>
      <c r="J16" s="273">
        <v>4.304623129409998E-3</v>
      </c>
      <c r="K16" s="273">
        <v>4.9295377907182898E-3</v>
      </c>
      <c r="L16" s="273">
        <v>4.6577588382200897E-5</v>
      </c>
      <c r="M16" s="273">
        <v>3.5045157379796257E-2</v>
      </c>
      <c r="N16" s="273">
        <v>1.0343037814595426</v>
      </c>
      <c r="O16" s="273">
        <v>6.6159186136702528E-3</v>
      </c>
      <c r="P16" s="273">
        <v>4.809976848390643E-2</v>
      </c>
      <c r="Q16" s="273">
        <v>1.5719867471728354E-5</v>
      </c>
      <c r="R16" s="273">
        <v>3.0290043290007421E-6</v>
      </c>
      <c r="S16" s="273">
        <v>3.2915607303927948E-4</v>
      </c>
      <c r="T16" s="273">
        <v>1.4461834190966093E-5</v>
      </c>
      <c r="U16" s="273">
        <v>7.0780155968674864E-4</v>
      </c>
      <c r="V16" s="273">
        <v>5.7826364127018724E-5</v>
      </c>
      <c r="W16" s="273">
        <v>2.2836425493019551E-5</v>
      </c>
      <c r="X16" s="273">
        <v>3.6202789866977844E-5</v>
      </c>
      <c r="Y16" s="273">
        <v>3.4373672616186229E-5</v>
      </c>
      <c r="Z16" s="273">
        <v>5.7180459621110661E-6</v>
      </c>
      <c r="AA16" s="273">
        <v>2.2839258546360315E-5</v>
      </c>
      <c r="AB16" s="273">
        <v>1.6553047981279401E-3</v>
      </c>
      <c r="AC16" s="273">
        <v>2.1190775809338466E-3</v>
      </c>
      <c r="AD16" s="273">
        <v>1.6307327112725179E-6</v>
      </c>
      <c r="AE16" s="273">
        <v>6.3413315336902002E-6</v>
      </c>
      <c r="AF16" s="273">
        <v>2.4766502860364138E-6</v>
      </c>
      <c r="AG16" s="273">
        <v>2.4024834429787713E-6</v>
      </c>
      <c r="AH16" s="273">
        <v>8.9866454238788642E-6</v>
      </c>
      <c r="AI16" s="273">
        <v>1.9815384976559828E-6</v>
      </c>
      <c r="AJ16" s="273">
        <v>5.9077963461067558E-4</v>
      </c>
      <c r="AK16" s="273">
        <v>0</v>
      </c>
      <c r="AL16" s="273">
        <v>0</v>
      </c>
      <c r="AM16" s="273">
        <v>1.7581554913958089E-7</v>
      </c>
      <c r="AN16" s="273">
        <v>5.2618817103072149E-6</v>
      </c>
      <c r="AO16" s="273">
        <v>7.2529019953098514E-7</v>
      </c>
      <c r="AP16" s="273">
        <v>0</v>
      </c>
      <c r="AQ16" s="273">
        <v>7.8524711075450986E-7</v>
      </c>
      <c r="AR16" s="273">
        <v>1.2724037557863435E-6</v>
      </c>
      <c r="AS16" s="273">
        <v>8.9560129067865822E-7</v>
      </c>
      <c r="AT16" s="273">
        <v>1.114264432106144E-6</v>
      </c>
      <c r="AU16" s="273">
        <v>8.1768960010744951E-7</v>
      </c>
      <c r="AV16" s="273">
        <v>1.0048117830016642E-6</v>
      </c>
      <c r="AW16" s="273">
        <v>2.436700327833737E-6</v>
      </c>
      <c r="AX16" s="273">
        <v>5.2346362942223745E-6</v>
      </c>
      <c r="AY16" s="273">
        <v>1.8941155104031643E-6</v>
      </c>
      <c r="AZ16" s="273">
        <v>1.5575102592844588E-6</v>
      </c>
      <c r="BA16" s="273">
        <v>9.5475310964788788E-7</v>
      </c>
      <c r="BB16" s="273">
        <v>1.3780499345053067E-6</v>
      </c>
      <c r="BC16" s="273">
        <v>2.1189651649685108E-6</v>
      </c>
      <c r="BD16" s="273">
        <v>1.1273913350194466E-6</v>
      </c>
      <c r="BE16" s="273">
        <v>5.0351464481560887E-7</v>
      </c>
      <c r="BF16" s="273">
        <v>1.650124157592592E-6</v>
      </c>
      <c r="BG16" s="273">
        <v>1.1999979653693539E-6</v>
      </c>
      <c r="BH16" s="273">
        <v>8.2770390447254035E-6</v>
      </c>
      <c r="BI16" s="273">
        <v>6.0807555413041025E-7</v>
      </c>
      <c r="BJ16" s="273">
        <v>1.1402408797226747E-5</v>
      </c>
      <c r="BK16" s="273">
        <v>4.4261060014042981E-6</v>
      </c>
      <c r="BL16" s="273">
        <v>1.9688585586009717E-6</v>
      </c>
      <c r="BM16" s="273">
        <v>1.5667767261255094E-6</v>
      </c>
      <c r="BN16" s="273">
        <v>5.5346670177177321E-7</v>
      </c>
      <c r="BO16" s="273">
        <v>1.7074472271629095E-6</v>
      </c>
      <c r="BP16" s="273">
        <v>8.3985475629343655E-7</v>
      </c>
      <c r="BQ16" s="273">
        <v>1.4000457948427193E-6</v>
      </c>
      <c r="BR16" s="273">
        <v>1.1514645208525642E-6</v>
      </c>
      <c r="BS16" s="273">
        <v>1.0231975860286144E-6</v>
      </c>
      <c r="BT16" s="273">
        <v>8.8400587278636934E-7</v>
      </c>
      <c r="BU16" s="273">
        <v>7.0003627189941107E-7</v>
      </c>
      <c r="BV16" s="273">
        <v>3.0506994503421132E-7</v>
      </c>
      <c r="BW16" s="273">
        <v>2.9628630565861208E-6</v>
      </c>
      <c r="BX16" s="273">
        <v>8.9231518058989812E-7</v>
      </c>
      <c r="BY16" s="273">
        <v>1.6632385689931471E-6</v>
      </c>
      <c r="BZ16" s="273">
        <v>1.541389551283422E-6</v>
      </c>
      <c r="CA16" s="273">
        <v>2.6005218277732704E-6</v>
      </c>
      <c r="CB16" s="273">
        <v>1.2338170259953007E-6</v>
      </c>
      <c r="CC16" s="273">
        <v>1.243579238799322E-5</v>
      </c>
      <c r="CD16" s="273">
        <v>1.4840584933897404E-5</v>
      </c>
      <c r="CE16" s="273">
        <v>5.1844980415097591E-7</v>
      </c>
      <c r="CF16" s="273">
        <v>3.65513186133013E-6</v>
      </c>
      <c r="CG16" s="273">
        <v>2.8799018409733913E-6</v>
      </c>
      <c r="CH16" s="273">
        <v>8.8684657537393959E-6</v>
      </c>
      <c r="CI16" s="273">
        <v>2.8503843087537004E-5</v>
      </c>
      <c r="CJ16" s="273">
        <v>2.8935557250657609E-4</v>
      </c>
      <c r="CK16" s="273">
        <v>9.4546615218401626E-6</v>
      </c>
      <c r="CL16" s="273">
        <v>4.186470209309561E-4</v>
      </c>
      <c r="CM16" s="273">
        <v>1.0486953329735154E-3</v>
      </c>
      <c r="CN16" s="273">
        <v>1.8115454449334871E-3</v>
      </c>
      <c r="CO16" s="273">
        <v>1.0567188089150185E-5</v>
      </c>
      <c r="CP16" s="273">
        <v>1.144350426591665E-6</v>
      </c>
      <c r="CQ16" s="273">
        <v>3.6620216652050641E-6</v>
      </c>
      <c r="CR16" s="273">
        <v>6.3162824121582111E-7</v>
      </c>
      <c r="CS16" s="273">
        <v>1.9425138291139405E-6</v>
      </c>
      <c r="CT16" s="273">
        <v>4.1053868078489899E-3</v>
      </c>
      <c r="CU16" s="273">
        <v>1.2546387697042161E-2</v>
      </c>
      <c r="CV16" s="273">
        <v>2.2974145599620327E-6</v>
      </c>
      <c r="CW16" s="273">
        <v>3.5406659774519742E-6</v>
      </c>
      <c r="CX16" s="273">
        <v>5.4308671633831399E-4</v>
      </c>
      <c r="CY16" s="273">
        <v>2.7722217853466857E-5</v>
      </c>
      <c r="CZ16" s="273">
        <v>1.088783726615574E-5</v>
      </c>
      <c r="DA16" s="298">
        <v>1.165236829436689</v>
      </c>
      <c r="DB16" s="298">
        <v>0.91431591999999995</v>
      </c>
    </row>
    <row r="17" spans="1:106" s="275" customFormat="1" ht="15" customHeight="1" x14ac:dyDescent="0.15">
      <c r="A17" s="276" t="s">
        <v>339</v>
      </c>
      <c r="B17" s="277" t="s">
        <v>634</v>
      </c>
      <c r="C17" s="272">
        <v>1.686145684611476E-6</v>
      </c>
      <c r="D17" s="273">
        <v>1.0095402123624728E-5</v>
      </c>
      <c r="E17" s="273">
        <v>1.6985808990691054E-6</v>
      </c>
      <c r="F17" s="273">
        <v>1.3090625017008733E-6</v>
      </c>
      <c r="G17" s="273">
        <v>8.945738568262887E-4</v>
      </c>
      <c r="H17" s="273">
        <v>0</v>
      </c>
      <c r="I17" s="273">
        <v>2.8937998463304667E-6</v>
      </c>
      <c r="J17" s="273">
        <v>9.7797871195367514E-5</v>
      </c>
      <c r="K17" s="273">
        <v>2.8937621529571852E-4</v>
      </c>
      <c r="L17" s="273">
        <v>4.7123472255924007E-6</v>
      </c>
      <c r="M17" s="273">
        <v>8.9235283040212167E-5</v>
      </c>
      <c r="N17" s="273">
        <v>1.3867927225373895E-4</v>
      </c>
      <c r="O17" s="273">
        <v>1.0018357420634973</v>
      </c>
      <c r="P17" s="273">
        <v>1.2088947567019934E-5</v>
      </c>
      <c r="Q17" s="273">
        <v>7.2645930804191906E-7</v>
      </c>
      <c r="R17" s="273">
        <v>1.1437302563006531E-6</v>
      </c>
      <c r="S17" s="273">
        <v>2.0362256874061567E-6</v>
      </c>
      <c r="T17" s="273">
        <v>8.5282591764882364E-7</v>
      </c>
      <c r="U17" s="273">
        <v>1.0641539401144404E-6</v>
      </c>
      <c r="V17" s="273">
        <v>9.942567506727453E-7</v>
      </c>
      <c r="W17" s="273">
        <v>8.1206480830455732E-7</v>
      </c>
      <c r="X17" s="273">
        <v>4.6791417334402991E-7</v>
      </c>
      <c r="Y17" s="273">
        <v>1.2859760267125693E-6</v>
      </c>
      <c r="Z17" s="273">
        <v>4.6497441400528288E-7</v>
      </c>
      <c r="AA17" s="273">
        <v>5.8061160050034209E-7</v>
      </c>
      <c r="AB17" s="273">
        <v>3.9601957326052669E-6</v>
      </c>
      <c r="AC17" s="273">
        <v>1.3298222185611281E-6</v>
      </c>
      <c r="AD17" s="273">
        <v>1.3583612780614395E-6</v>
      </c>
      <c r="AE17" s="273">
        <v>6.4640686401298574E-7</v>
      </c>
      <c r="AF17" s="273">
        <v>1.2661977993055618E-6</v>
      </c>
      <c r="AG17" s="273">
        <v>1.1888883189621267E-6</v>
      </c>
      <c r="AH17" s="273">
        <v>2.0677417382221934E-6</v>
      </c>
      <c r="AI17" s="273">
        <v>2.2211836247365247E-6</v>
      </c>
      <c r="AJ17" s="273">
        <v>8.644171449594181E-7</v>
      </c>
      <c r="AK17" s="273">
        <v>0</v>
      </c>
      <c r="AL17" s="273">
        <v>0</v>
      </c>
      <c r="AM17" s="273">
        <v>3.3248805154801995E-7</v>
      </c>
      <c r="AN17" s="273">
        <v>2.6057179128348772E-6</v>
      </c>
      <c r="AO17" s="273">
        <v>1.4245633563410323E-6</v>
      </c>
      <c r="AP17" s="273">
        <v>0</v>
      </c>
      <c r="AQ17" s="273">
        <v>9.2368236941918627E-7</v>
      </c>
      <c r="AR17" s="273">
        <v>7.4309920427716708E-7</v>
      </c>
      <c r="AS17" s="273">
        <v>1.0066304078811537E-6</v>
      </c>
      <c r="AT17" s="273">
        <v>1.6864778126156259E-6</v>
      </c>
      <c r="AU17" s="273">
        <v>1.1005955118100479E-6</v>
      </c>
      <c r="AV17" s="273">
        <v>7.5855323495306263E-7</v>
      </c>
      <c r="AW17" s="273">
        <v>4.2864275839778002E-7</v>
      </c>
      <c r="AX17" s="273">
        <v>4.134414753639109E-7</v>
      </c>
      <c r="AY17" s="273">
        <v>8.0087274596780021E-7</v>
      </c>
      <c r="AZ17" s="273">
        <v>4.3445073153786866E-7</v>
      </c>
      <c r="BA17" s="273">
        <v>3.8482519917437956E-7</v>
      </c>
      <c r="BB17" s="273">
        <v>6.5250642436152616E-7</v>
      </c>
      <c r="BC17" s="273">
        <v>5.5035087351313176E-7</v>
      </c>
      <c r="BD17" s="273">
        <v>5.4036834058613068E-7</v>
      </c>
      <c r="BE17" s="273">
        <v>2.6959621063370081E-7</v>
      </c>
      <c r="BF17" s="273">
        <v>3.6937308042123031E-6</v>
      </c>
      <c r="BG17" s="273">
        <v>3.0607239653600104E-6</v>
      </c>
      <c r="BH17" s="273">
        <v>4.7775111243729542E-6</v>
      </c>
      <c r="BI17" s="273">
        <v>1.3982258104711117E-6</v>
      </c>
      <c r="BJ17" s="273">
        <v>3.4376091698205759E-6</v>
      </c>
      <c r="BK17" s="273">
        <v>3.8583372795719135E-6</v>
      </c>
      <c r="BL17" s="273">
        <v>1.6848670081650466E-6</v>
      </c>
      <c r="BM17" s="273">
        <v>1.6854411654102555E-6</v>
      </c>
      <c r="BN17" s="273">
        <v>9.9639212509139297E-7</v>
      </c>
      <c r="BO17" s="273">
        <v>2.2679491510935751E-6</v>
      </c>
      <c r="BP17" s="273">
        <v>3.6589562013211977E-6</v>
      </c>
      <c r="BQ17" s="273">
        <v>9.7893258123774545E-6</v>
      </c>
      <c r="BR17" s="273">
        <v>5.1105400674128034E-6</v>
      </c>
      <c r="BS17" s="273">
        <v>1.2993873259876422E-6</v>
      </c>
      <c r="BT17" s="273">
        <v>8.9353510432712917E-7</v>
      </c>
      <c r="BU17" s="273">
        <v>5.3657537569388771E-7</v>
      </c>
      <c r="BV17" s="273">
        <v>1.76236321008139E-7</v>
      </c>
      <c r="BW17" s="273">
        <v>2.2267230625258874E-6</v>
      </c>
      <c r="BX17" s="273">
        <v>2.6920243100716248E-6</v>
      </c>
      <c r="BY17" s="273">
        <v>1.9417254286483032E-6</v>
      </c>
      <c r="BZ17" s="273">
        <v>2.0519088717382031E-6</v>
      </c>
      <c r="CA17" s="273">
        <v>3.675709385484756E-6</v>
      </c>
      <c r="CB17" s="273">
        <v>6.8890391027946082E-7</v>
      </c>
      <c r="CC17" s="273">
        <v>1.7530934917376844E-6</v>
      </c>
      <c r="CD17" s="273">
        <v>1.4716139399472777E-5</v>
      </c>
      <c r="CE17" s="273">
        <v>5.1683550667813682E-7</v>
      </c>
      <c r="CF17" s="273">
        <v>1.1104781271080432E-6</v>
      </c>
      <c r="CG17" s="273">
        <v>2.7497094348913999E-6</v>
      </c>
      <c r="CH17" s="273">
        <v>9.7706066313382767E-7</v>
      </c>
      <c r="CI17" s="273">
        <v>1.7390889978444298E-6</v>
      </c>
      <c r="CJ17" s="273">
        <v>1.3043275899061193E-5</v>
      </c>
      <c r="CK17" s="273">
        <v>2.008845889158352E-6</v>
      </c>
      <c r="CL17" s="273">
        <v>3.1513828629239627E-5</v>
      </c>
      <c r="CM17" s="273">
        <v>7.9239929605910402E-5</v>
      </c>
      <c r="CN17" s="273">
        <v>1.478580480947689E-4</v>
      </c>
      <c r="CO17" s="273">
        <v>1.4519512843661966E-6</v>
      </c>
      <c r="CP17" s="273">
        <v>1.5265493403215716E-6</v>
      </c>
      <c r="CQ17" s="273">
        <v>1.201639418725652E-6</v>
      </c>
      <c r="CR17" s="273">
        <v>7.9722949399168427E-7</v>
      </c>
      <c r="CS17" s="273">
        <v>1.4941283440065189E-6</v>
      </c>
      <c r="CT17" s="273">
        <v>1.5117125425776542E-3</v>
      </c>
      <c r="CU17" s="273">
        <v>4.2980873584224626E-3</v>
      </c>
      <c r="CV17" s="273">
        <v>1.8239977130707265E-6</v>
      </c>
      <c r="CW17" s="273">
        <v>9.540458204976133E-7</v>
      </c>
      <c r="CX17" s="273">
        <v>1.0539129919615046E-4</v>
      </c>
      <c r="CY17" s="273">
        <v>1.3015253665124719E-6</v>
      </c>
      <c r="CZ17" s="273">
        <v>1.7730538292078289E-4</v>
      </c>
      <c r="DA17" s="298">
        <v>1.0098821544405985</v>
      </c>
      <c r="DB17" s="298">
        <v>0.79241516000000001</v>
      </c>
    </row>
    <row r="18" spans="1:106" s="275" customFormat="1" ht="15" customHeight="1" x14ac:dyDescent="0.15">
      <c r="A18" s="276" t="s">
        <v>340</v>
      </c>
      <c r="B18" s="277" t="s">
        <v>540</v>
      </c>
      <c r="C18" s="272">
        <v>3.1371407225408567E-4</v>
      </c>
      <c r="D18" s="273">
        <v>6.9563047561335229E-3</v>
      </c>
      <c r="E18" s="273">
        <v>5.4854815474419949E-4</v>
      </c>
      <c r="F18" s="273">
        <v>1.02982718472065E-4</v>
      </c>
      <c r="G18" s="273">
        <v>4.9181425236886987E-4</v>
      </c>
      <c r="H18" s="273">
        <v>0</v>
      </c>
      <c r="I18" s="273">
        <v>5.0092934002591738E-8</v>
      </c>
      <c r="J18" s="273">
        <v>3.0073205411674715E-3</v>
      </c>
      <c r="K18" s="273">
        <v>1.3106364994543379E-4</v>
      </c>
      <c r="L18" s="273">
        <v>1.2369421218163374E-4</v>
      </c>
      <c r="M18" s="273">
        <v>7.9832484701071899E-5</v>
      </c>
      <c r="N18" s="273">
        <v>1.3931981400592031E-4</v>
      </c>
      <c r="O18" s="273">
        <v>2.4015875787929509E-5</v>
      </c>
      <c r="P18" s="273">
        <v>1.0007207703090739</v>
      </c>
      <c r="Q18" s="273">
        <v>7.2127378040425811E-6</v>
      </c>
      <c r="R18" s="273">
        <v>2.0340074843372584E-6</v>
      </c>
      <c r="S18" s="273">
        <v>1.8810302233703868E-5</v>
      </c>
      <c r="T18" s="273">
        <v>6.6407912407442307E-7</v>
      </c>
      <c r="U18" s="273">
        <v>1.8852468557034592E-6</v>
      </c>
      <c r="V18" s="273">
        <v>1.641354124988615E-7</v>
      </c>
      <c r="W18" s="273">
        <v>6.7852029391872372E-8</v>
      </c>
      <c r="X18" s="273">
        <v>9.5824853639852337E-6</v>
      </c>
      <c r="Y18" s="273">
        <v>5.4477786900637127E-8</v>
      </c>
      <c r="Z18" s="273">
        <v>4.8078923460258164E-8</v>
      </c>
      <c r="AA18" s="273">
        <v>3.2141747882665691E-8</v>
      </c>
      <c r="AB18" s="273">
        <v>4.5079890659956926E-6</v>
      </c>
      <c r="AC18" s="273">
        <v>3.7710872060794167E-6</v>
      </c>
      <c r="AD18" s="273">
        <v>1.0259632767424879E-8</v>
      </c>
      <c r="AE18" s="273">
        <v>1.2858579399848812E-8</v>
      </c>
      <c r="AF18" s="273">
        <v>1.2610728140162814E-6</v>
      </c>
      <c r="AG18" s="273">
        <v>1.6478897426302886E-6</v>
      </c>
      <c r="AH18" s="273">
        <v>9.3886332272396556E-8</v>
      </c>
      <c r="AI18" s="273">
        <v>2.2649142181945958E-8</v>
      </c>
      <c r="AJ18" s="273">
        <v>1.260140973052839E-7</v>
      </c>
      <c r="AK18" s="273">
        <v>0</v>
      </c>
      <c r="AL18" s="273">
        <v>0</v>
      </c>
      <c r="AM18" s="273">
        <v>5.9548327683917966E-9</v>
      </c>
      <c r="AN18" s="273">
        <v>2.4739437455440925E-8</v>
      </c>
      <c r="AO18" s="273">
        <v>1.846848594938997E-8</v>
      </c>
      <c r="AP18" s="273">
        <v>0</v>
      </c>
      <c r="AQ18" s="273">
        <v>1.6917883265494052E-8</v>
      </c>
      <c r="AR18" s="273">
        <v>2.5342283225381621E-8</v>
      </c>
      <c r="AS18" s="273">
        <v>1.458855432669793E-8</v>
      </c>
      <c r="AT18" s="273">
        <v>1.7803247671493833E-8</v>
      </c>
      <c r="AU18" s="273">
        <v>1.8287270545183439E-8</v>
      </c>
      <c r="AV18" s="273">
        <v>2.4540117693051391E-8</v>
      </c>
      <c r="AW18" s="273">
        <v>2.180568443391276E-8</v>
      </c>
      <c r="AX18" s="273">
        <v>3.3912802133095945E-8</v>
      </c>
      <c r="AY18" s="273">
        <v>2.7717689036830035E-8</v>
      </c>
      <c r="AZ18" s="273">
        <v>3.6039190861387545E-8</v>
      </c>
      <c r="BA18" s="273">
        <v>2.71895232149908E-8</v>
      </c>
      <c r="BB18" s="273">
        <v>2.1422554689558471E-8</v>
      </c>
      <c r="BC18" s="273">
        <v>4.9260611721814775E-8</v>
      </c>
      <c r="BD18" s="273">
        <v>1.8714293917022183E-8</v>
      </c>
      <c r="BE18" s="273">
        <v>9.3260139167873937E-9</v>
      </c>
      <c r="BF18" s="273">
        <v>5.4751327303855229E-8</v>
      </c>
      <c r="BG18" s="273">
        <v>3.49221898746532E-8</v>
      </c>
      <c r="BH18" s="273">
        <v>5.0970449674427355E-6</v>
      </c>
      <c r="BI18" s="273">
        <v>1.5881544407439944E-8</v>
      </c>
      <c r="BJ18" s="273">
        <v>6.1031929616810863E-7</v>
      </c>
      <c r="BK18" s="273">
        <v>1.2629204094184112E-7</v>
      </c>
      <c r="BL18" s="273">
        <v>1.5439234651474668E-6</v>
      </c>
      <c r="BM18" s="273">
        <v>5.4659452601952704E-8</v>
      </c>
      <c r="BN18" s="273">
        <v>1.4679820948539071E-8</v>
      </c>
      <c r="BO18" s="273">
        <v>3.0174506828811282E-8</v>
      </c>
      <c r="BP18" s="273">
        <v>2.1666695855453931E-8</v>
      </c>
      <c r="BQ18" s="273">
        <v>3.3721390875158921E-8</v>
      </c>
      <c r="BR18" s="273">
        <v>1.6508824449478241E-6</v>
      </c>
      <c r="BS18" s="273">
        <v>2.4240832917904526E-8</v>
      </c>
      <c r="BT18" s="273">
        <v>1.4678569272210788E-8</v>
      </c>
      <c r="BU18" s="273">
        <v>1.6042041220415951E-8</v>
      </c>
      <c r="BV18" s="273">
        <v>6.0296287880293267E-9</v>
      </c>
      <c r="BW18" s="273">
        <v>1.0810597187557551E-7</v>
      </c>
      <c r="BX18" s="273">
        <v>1.9949154706204067E-8</v>
      </c>
      <c r="BY18" s="273">
        <v>9.9956796649217879E-8</v>
      </c>
      <c r="BZ18" s="273">
        <v>2.7549894688106582E-8</v>
      </c>
      <c r="CA18" s="273">
        <v>3.6797248501253453E-8</v>
      </c>
      <c r="CB18" s="273">
        <v>2.6751850305460875E-8</v>
      </c>
      <c r="CC18" s="273">
        <v>1.0017254844337451E-7</v>
      </c>
      <c r="CD18" s="273">
        <v>1.7798739218939547E-7</v>
      </c>
      <c r="CE18" s="273">
        <v>1.506275357522896E-8</v>
      </c>
      <c r="CF18" s="273">
        <v>1.1830074804813743E-7</v>
      </c>
      <c r="CG18" s="273">
        <v>7.027745195702559E-7</v>
      </c>
      <c r="CH18" s="273">
        <v>2.0839828182958483E-7</v>
      </c>
      <c r="CI18" s="273">
        <v>8.719689701656494E-8</v>
      </c>
      <c r="CJ18" s="273">
        <v>1.257619806927075E-5</v>
      </c>
      <c r="CK18" s="273">
        <v>7.4717861251273122E-5</v>
      </c>
      <c r="CL18" s="273">
        <v>2.8504815964474462E-6</v>
      </c>
      <c r="CM18" s="273">
        <v>7.9543258082400896E-6</v>
      </c>
      <c r="CN18" s="273">
        <v>1.2688845263214585E-5</v>
      </c>
      <c r="CO18" s="273">
        <v>5.0828450039492664E-7</v>
      </c>
      <c r="CP18" s="273">
        <v>5.0915745896550558E-8</v>
      </c>
      <c r="CQ18" s="273">
        <v>2.4992353907170486E-7</v>
      </c>
      <c r="CR18" s="273">
        <v>1.4837549970822861E-8</v>
      </c>
      <c r="CS18" s="273">
        <v>3.9915683639327293E-8</v>
      </c>
      <c r="CT18" s="273">
        <v>3.5836561484184939E-5</v>
      </c>
      <c r="CU18" s="273">
        <v>1.0475263228778156E-4</v>
      </c>
      <c r="CV18" s="273">
        <v>6.8719559969270599E-8</v>
      </c>
      <c r="CW18" s="273">
        <v>1.4154519042535918E-5</v>
      </c>
      <c r="CX18" s="273">
        <v>5.7602275720857511E-6</v>
      </c>
      <c r="CY18" s="273">
        <v>3.3030975385430092E-7</v>
      </c>
      <c r="CZ18" s="273">
        <v>6.8535819814736829E-8</v>
      </c>
      <c r="DA18" s="299">
        <v>1.0129755542244263</v>
      </c>
      <c r="DB18" s="299">
        <v>0.79484242999999999</v>
      </c>
    </row>
    <row r="19" spans="1:106" s="275" customFormat="1" ht="15" customHeight="1" x14ac:dyDescent="0.15">
      <c r="A19" s="276" t="s">
        <v>341</v>
      </c>
      <c r="B19" s="277" t="s">
        <v>541</v>
      </c>
      <c r="C19" s="272">
        <v>1.7515117967536331E-5</v>
      </c>
      <c r="D19" s="273">
        <v>4.7530549567845515E-6</v>
      </c>
      <c r="E19" s="273">
        <v>1.2684094210090984E-5</v>
      </c>
      <c r="F19" s="273">
        <v>5.1664638741095415E-5</v>
      </c>
      <c r="G19" s="273">
        <v>6.7641232751820661E-4</v>
      </c>
      <c r="H19" s="273">
        <v>0</v>
      </c>
      <c r="I19" s="273">
        <v>5.0920537065034784E-6</v>
      </c>
      <c r="J19" s="273">
        <v>3.6226103457175398E-6</v>
      </c>
      <c r="K19" s="273">
        <v>1.8124475018172501E-4</v>
      </c>
      <c r="L19" s="273">
        <v>7.9854821902178645E-6</v>
      </c>
      <c r="M19" s="273">
        <v>4.410419275706062E-6</v>
      </c>
      <c r="N19" s="273">
        <v>7.9850274661643465E-6</v>
      </c>
      <c r="O19" s="273">
        <v>4.5574966834760316E-6</v>
      </c>
      <c r="P19" s="273">
        <v>5.4971326195235851E-6</v>
      </c>
      <c r="Q19" s="273">
        <v>1.007615061657561</v>
      </c>
      <c r="R19" s="273">
        <v>9.7235408634601828E-3</v>
      </c>
      <c r="S19" s="273">
        <v>2.5730277542581673E-5</v>
      </c>
      <c r="T19" s="273">
        <v>3.5450674215239378E-4</v>
      </c>
      <c r="U19" s="273">
        <v>7.7540215173794885E-5</v>
      </c>
      <c r="V19" s="273">
        <v>1.1405791157596263E-4</v>
      </c>
      <c r="W19" s="273">
        <v>2.364999960281944E-5</v>
      </c>
      <c r="X19" s="273">
        <v>4.2993211171493411E-5</v>
      </c>
      <c r="Y19" s="273">
        <v>3.261321292297811E-6</v>
      </c>
      <c r="Z19" s="273">
        <v>1.9583233134363377E-6</v>
      </c>
      <c r="AA19" s="273">
        <v>2.2985552358525491E-6</v>
      </c>
      <c r="AB19" s="273">
        <v>3.6388665396731471E-6</v>
      </c>
      <c r="AC19" s="273">
        <v>7.3272900624341475E-6</v>
      </c>
      <c r="AD19" s="273">
        <v>2.1405535351552734E-6</v>
      </c>
      <c r="AE19" s="273">
        <v>3.1131069434318725E-5</v>
      </c>
      <c r="AF19" s="273">
        <v>6.6425730379120499E-4</v>
      </c>
      <c r="AG19" s="273">
        <v>3.7729768209041737E-4</v>
      </c>
      <c r="AH19" s="273">
        <v>1.7308151653384638E-4</v>
      </c>
      <c r="AI19" s="273">
        <v>4.2591425347694972E-6</v>
      </c>
      <c r="AJ19" s="273">
        <v>7.0828066456036102E-5</v>
      </c>
      <c r="AK19" s="273">
        <v>0</v>
      </c>
      <c r="AL19" s="273">
        <v>0</v>
      </c>
      <c r="AM19" s="273">
        <v>8.9812995707636877E-7</v>
      </c>
      <c r="AN19" s="273">
        <v>4.0654185873665627E-6</v>
      </c>
      <c r="AO19" s="273">
        <v>3.0068905688371439E-6</v>
      </c>
      <c r="AP19" s="273">
        <v>0</v>
      </c>
      <c r="AQ19" s="273">
        <v>1.1121566962786634E-5</v>
      </c>
      <c r="AR19" s="273">
        <v>4.7814602964391839E-6</v>
      </c>
      <c r="AS19" s="273">
        <v>1.4428065459504626E-5</v>
      </c>
      <c r="AT19" s="273">
        <v>3.2310556892518389E-6</v>
      </c>
      <c r="AU19" s="273">
        <v>7.9927891906686211E-5</v>
      </c>
      <c r="AV19" s="273">
        <v>1.6891879970284013E-5</v>
      </c>
      <c r="AW19" s="273">
        <v>9.3526472046977298E-5</v>
      </c>
      <c r="AX19" s="273">
        <v>6.9761753921252795E-6</v>
      </c>
      <c r="AY19" s="273">
        <v>3.4974443767404739E-6</v>
      </c>
      <c r="AZ19" s="273">
        <v>1.0899150619058085E-4</v>
      </c>
      <c r="BA19" s="273">
        <v>4.1789811460640629E-6</v>
      </c>
      <c r="BB19" s="273">
        <v>5.7854578174717471E-6</v>
      </c>
      <c r="BC19" s="273">
        <v>7.8806961512060737E-6</v>
      </c>
      <c r="BD19" s="273">
        <v>5.2897084073483322E-6</v>
      </c>
      <c r="BE19" s="273">
        <v>3.4798151216834445E-5</v>
      </c>
      <c r="BF19" s="273">
        <v>1.4667268194890542E-4</v>
      </c>
      <c r="BG19" s="273">
        <v>5.2784954293361138E-5</v>
      </c>
      <c r="BH19" s="273">
        <v>4.570153035290931E-5</v>
      </c>
      <c r="BI19" s="273">
        <v>6.1957874895949939E-6</v>
      </c>
      <c r="BJ19" s="273">
        <v>2.3200470841948568E-5</v>
      </c>
      <c r="BK19" s="273">
        <v>1.1638034418307978E-4</v>
      </c>
      <c r="BL19" s="273">
        <v>7.7849913098736236E-6</v>
      </c>
      <c r="BM19" s="273">
        <v>5.198725404577287E-6</v>
      </c>
      <c r="BN19" s="273">
        <v>3.512191503026326E-6</v>
      </c>
      <c r="BO19" s="273">
        <v>1.3115271949989004E-5</v>
      </c>
      <c r="BP19" s="273">
        <v>7.0711056610721876E-6</v>
      </c>
      <c r="BQ19" s="273">
        <v>1.5232327758907172E-5</v>
      </c>
      <c r="BR19" s="273">
        <v>2.0067491431097685E-5</v>
      </c>
      <c r="BS19" s="273">
        <v>5.8097988891270019E-6</v>
      </c>
      <c r="BT19" s="273">
        <v>2.9474057763173647E-6</v>
      </c>
      <c r="BU19" s="273">
        <v>3.4561398844256524E-6</v>
      </c>
      <c r="BV19" s="273">
        <v>1.648828837186409E-6</v>
      </c>
      <c r="BW19" s="273">
        <v>2.3500644255430504E-5</v>
      </c>
      <c r="BX19" s="273">
        <v>5.0855550064888512E-6</v>
      </c>
      <c r="BY19" s="273">
        <v>7.2281219258396342E-6</v>
      </c>
      <c r="BZ19" s="273">
        <v>1.5550429612527666E-4</v>
      </c>
      <c r="CA19" s="273">
        <v>6.7113068001189197E-6</v>
      </c>
      <c r="CB19" s="273">
        <v>3.3756264544929271E-5</v>
      </c>
      <c r="CC19" s="273">
        <v>1.7838284525232813E-5</v>
      </c>
      <c r="CD19" s="273">
        <v>9.3318447344428797E-6</v>
      </c>
      <c r="CE19" s="273">
        <v>5.3303551165084096E-6</v>
      </c>
      <c r="CF19" s="273">
        <v>6.3841807689111571E-6</v>
      </c>
      <c r="CG19" s="273">
        <v>1.1605191880174503E-5</v>
      </c>
      <c r="CH19" s="273">
        <v>1.6032556805296475E-5</v>
      </c>
      <c r="CI19" s="273">
        <v>8.7278116648760943E-6</v>
      </c>
      <c r="CJ19" s="273">
        <v>3.6120751025637303E-6</v>
      </c>
      <c r="CK19" s="273">
        <v>8.9712601445134369E-6</v>
      </c>
      <c r="CL19" s="273">
        <v>1.045058067626089E-5</v>
      </c>
      <c r="CM19" s="273">
        <v>1.0491612753378977E-5</v>
      </c>
      <c r="CN19" s="273">
        <v>9.9281021029889873E-6</v>
      </c>
      <c r="CO19" s="273">
        <v>1.6379542901665725E-5</v>
      </c>
      <c r="CP19" s="273">
        <v>1.0287777963741172E-5</v>
      </c>
      <c r="CQ19" s="273">
        <v>6.6390569921071856E-6</v>
      </c>
      <c r="CR19" s="273">
        <v>5.1012718060916161E-6</v>
      </c>
      <c r="CS19" s="273">
        <v>2.2942770069895246E-5</v>
      </c>
      <c r="CT19" s="273">
        <v>3.711152507083019E-5</v>
      </c>
      <c r="CU19" s="273">
        <v>7.6641439825170218E-6</v>
      </c>
      <c r="CV19" s="273">
        <v>1.3972577364266152E-5</v>
      </c>
      <c r="CW19" s="273">
        <v>1.069435503154777E-4</v>
      </c>
      <c r="CX19" s="273">
        <v>2.3610587229927075E-5</v>
      </c>
      <c r="CY19" s="273">
        <v>7.1814611946619759E-4</v>
      </c>
      <c r="CZ19" s="273">
        <v>1.0378314188968612E-5</v>
      </c>
      <c r="DA19" s="298">
        <v>1.0225177090568662</v>
      </c>
      <c r="DB19" s="298">
        <v>0.80232979000000004</v>
      </c>
    </row>
    <row r="20" spans="1:106" s="275" customFormat="1" ht="15" customHeight="1" x14ac:dyDescent="0.15">
      <c r="A20" s="276" t="s">
        <v>342</v>
      </c>
      <c r="B20" s="277" t="s">
        <v>542</v>
      </c>
      <c r="C20" s="272">
        <v>1.225356396876381E-4</v>
      </c>
      <c r="D20" s="273">
        <v>3.3960895007792488E-5</v>
      </c>
      <c r="E20" s="273">
        <v>1.0241373082720086E-4</v>
      </c>
      <c r="F20" s="273">
        <v>6.8872047155152986E-6</v>
      </c>
      <c r="G20" s="273">
        <v>1.3490517844411866E-4</v>
      </c>
      <c r="H20" s="273">
        <v>0</v>
      </c>
      <c r="I20" s="273">
        <v>8.4646798811488096E-5</v>
      </c>
      <c r="J20" s="273">
        <v>2.4374675445062211E-5</v>
      </c>
      <c r="K20" s="273">
        <v>5.7852624926557382E-5</v>
      </c>
      <c r="L20" s="273">
        <v>5.7648764890829115E-5</v>
      </c>
      <c r="M20" s="273">
        <v>5.2376120853520457E-5</v>
      </c>
      <c r="N20" s="273">
        <v>3.4810874417462043E-5</v>
      </c>
      <c r="O20" s="273">
        <v>2.0698399202729071E-5</v>
      </c>
      <c r="P20" s="273">
        <v>2.590897819516504E-5</v>
      </c>
      <c r="Q20" s="273">
        <v>3.6259229346073938E-5</v>
      </c>
      <c r="R20" s="273">
        <v>1.0002044602482476</v>
      </c>
      <c r="S20" s="273">
        <v>3.1972008831057513E-5</v>
      </c>
      <c r="T20" s="273">
        <v>4.4363358556472492E-5</v>
      </c>
      <c r="U20" s="273">
        <v>3.9406994278377318E-5</v>
      </c>
      <c r="V20" s="273">
        <v>3.5191886471378124E-5</v>
      </c>
      <c r="W20" s="273">
        <v>1.2524020245112865E-5</v>
      </c>
      <c r="X20" s="273">
        <v>9.2514311149247862E-5</v>
      </c>
      <c r="Y20" s="273">
        <v>1.7862541884835658E-5</v>
      </c>
      <c r="Z20" s="273">
        <v>2.8152037434204341E-5</v>
      </c>
      <c r="AA20" s="273">
        <v>1.1239238387260216E-5</v>
      </c>
      <c r="AB20" s="273">
        <v>2.5056737702430533E-5</v>
      </c>
      <c r="AC20" s="273">
        <v>2.3999103159062962E-5</v>
      </c>
      <c r="AD20" s="273">
        <v>1.3100332924938065E-5</v>
      </c>
      <c r="AE20" s="273">
        <v>1.1898103809449732E-5</v>
      </c>
      <c r="AF20" s="273">
        <v>4.8977081255872421E-5</v>
      </c>
      <c r="AG20" s="273">
        <v>1.9759392440267286E-5</v>
      </c>
      <c r="AH20" s="273">
        <v>1.207412391478563E-4</v>
      </c>
      <c r="AI20" s="273">
        <v>2.617503988530158E-5</v>
      </c>
      <c r="AJ20" s="273">
        <v>4.8393645063459912E-5</v>
      </c>
      <c r="AK20" s="273">
        <v>0</v>
      </c>
      <c r="AL20" s="273">
        <v>0</v>
      </c>
      <c r="AM20" s="273">
        <v>8.3335329968017402E-6</v>
      </c>
      <c r="AN20" s="273">
        <v>2.8125842738942547E-5</v>
      </c>
      <c r="AO20" s="273">
        <v>2.2822969318354304E-5</v>
      </c>
      <c r="AP20" s="273">
        <v>0</v>
      </c>
      <c r="AQ20" s="273">
        <v>1.4843803287888791E-5</v>
      </c>
      <c r="AR20" s="273">
        <v>2.4896651529639349E-5</v>
      </c>
      <c r="AS20" s="273">
        <v>2.46549518597924E-5</v>
      </c>
      <c r="AT20" s="273">
        <v>2.6998586343401185E-5</v>
      </c>
      <c r="AU20" s="273">
        <v>1.7707672754462211E-5</v>
      </c>
      <c r="AV20" s="273">
        <v>2.056340180146107E-5</v>
      </c>
      <c r="AW20" s="273">
        <v>6.629152067726322E-5</v>
      </c>
      <c r="AX20" s="273">
        <v>6.4345938058381469E-5</v>
      </c>
      <c r="AY20" s="273">
        <v>3.7304459537036266E-5</v>
      </c>
      <c r="AZ20" s="273">
        <v>1.0384742248542602E-4</v>
      </c>
      <c r="BA20" s="273">
        <v>2.3505250340448213E-5</v>
      </c>
      <c r="BB20" s="273">
        <v>3.8374809030990613E-5</v>
      </c>
      <c r="BC20" s="273">
        <v>7.8795413575417843E-5</v>
      </c>
      <c r="BD20" s="273">
        <v>3.039066907842205E-5</v>
      </c>
      <c r="BE20" s="273">
        <v>3.9182484844445549E-5</v>
      </c>
      <c r="BF20" s="273">
        <v>3.0152887684005988E-5</v>
      </c>
      <c r="BG20" s="273">
        <v>1.3877216682883563E-5</v>
      </c>
      <c r="BH20" s="273">
        <v>7.7965179366998471E-5</v>
      </c>
      <c r="BI20" s="273">
        <v>4.0464659954314393E-5</v>
      </c>
      <c r="BJ20" s="273">
        <v>6.6905094542497431E-5</v>
      </c>
      <c r="BK20" s="273">
        <v>4.1066018727929075E-5</v>
      </c>
      <c r="BL20" s="273">
        <v>3.5300053141563196E-5</v>
      </c>
      <c r="BM20" s="273">
        <v>1.9443721216800904E-5</v>
      </c>
      <c r="BN20" s="273">
        <v>1.0526774053558567E-5</v>
      </c>
      <c r="BO20" s="273">
        <v>3.0474601298595242E-5</v>
      </c>
      <c r="BP20" s="273">
        <v>4.4088131049001446E-5</v>
      </c>
      <c r="BQ20" s="273">
        <v>7.5774758095382324E-5</v>
      </c>
      <c r="BR20" s="273">
        <v>9.2469411529355337E-5</v>
      </c>
      <c r="BS20" s="273">
        <v>3.2180843349341988E-5</v>
      </c>
      <c r="BT20" s="273">
        <v>8.0898371213509489E-6</v>
      </c>
      <c r="BU20" s="273">
        <v>6.0499771490350668E-6</v>
      </c>
      <c r="BV20" s="273">
        <v>2.5474025195378878E-6</v>
      </c>
      <c r="BW20" s="273">
        <v>3.0400137106428621E-5</v>
      </c>
      <c r="BX20" s="273">
        <v>2.6063585484576007E-5</v>
      </c>
      <c r="BY20" s="273">
        <v>3.2653585699119948E-5</v>
      </c>
      <c r="BZ20" s="273">
        <v>9.3101527223175181E-5</v>
      </c>
      <c r="CA20" s="273">
        <v>4.6329670627933113E-5</v>
      </c>
      <c r="CB20" s="273">
        <v>1.2978443110172973E-5</v>
      </c>
      <c r="CC20" s="273">
        <v>2.7748623058753756E-5</v>
      </c>
      <c r="CD20" s="273">
        <v>3.4839359730611682E-5</v>
      </c>
      <c r="CE20" s="273">
        <v>3.3788840060592685E-5</v>
      </c>
      <c r="CF20" s="273">
        <v>1.7650600005887509E-5</v>
      </c>
      <c r="CG20" s="273">
        <v>3.23740739145383E-5</v>
      </c>
      <c r="CH20" s="273">
        <v>3.2498215770954658E-5</v>
      </c>
      <c r="CI20" s="273">
        <v>8.3259220091916016E-5</v>
      </c>
      <c r="CJ20" s="273">
        <v>6.3053974166592904E-6</v>
      </c>
      <c r="CK20" s="273">
        <v>2.6135711332943069E-5</v>
      </c>
      <c r="CL20" s="273">
        <v>4.7329411324627896E-5</v>
      </c>
      <c r="CM20" s="273">
        <v>1.1133500723805815E-4</v>
      </c>
      <c r="CN20" s="273">
        <v>6.0353934226161454E-5</v>
      </c>
      <c r="CO20" s="273">
        <v>4.6039222125728252E-4</v>
      </c>
      <c r="CP20" s="273">
        <v>7.2727563232268303E-5</v>
      </c>
      <c r="CQ20" s="273">
        <v>2.1941043984066828E-5</v>
      </c>
      <c r="CR20" s="273">
        <v>2.2715510465427227E-5</v>
      </c>
      <c r="CS20" s="273">
        <v>4.0849517622762247E-5</v>
      </c>
      <c r="CT20" s="273">
        <v>2.0777395818493162E-4</v>
      </c>
      <c r="CU20" s="273">
        <v>2.6724866055836008E-5</v>
      </c>
      <c r="CV20" s="273">
        <v>1.1881020105500314E-4</v>
      </c>
      <c r="CW20" s="273">
        <v>8.4542677234493262E-5</v>
      </c>
      <c r="CX20" s="273">
        <v>1.1062131233745174E-4</v>
      </c>
      <c r="CY20" s="273">
        <v>7.1154358667220439E-5</v>
      </c>
      <c r="CZ20" s="273">
        <v>3.6589719325245227E-5</v>
      </c>
      <c r="DA20" s="298">
        <v>1.0049794166762323</v>
      </c>
      <c r="DB20" s="298">
        <v>0.78856817999999995</v>
      </c>
    </row>
    <row r="21" spans="1:106" s="275" customFormat="1" ht="15" customHeight="1" x14ac:dyDescent="0.15">
      <c r="A21" s="276" t="s">
        <v>343</v>
      </c>
      <c r="B21" s="277" t="s">
        <v>635</v>
      </c>
      <c r="C21" s="272">
        <v>1.061809740566555E-4</v>
      </c>
      <c r="D21" s="273">
        <v>1.0364433869095185E-3</v>
      </c>
      <c r="E21" s="273">
        <v>1.8662462306722472E-4</v>
      </c>
      <c r="F21" s="273">
        <v>1.3173228996322867E-3</v>
      </c>
      <c r="G21" s="273">
        <v>6.1264706857151578E-4</v>
      </c>
      <c r="H21" s="273">
        <v>0</v>
      </c>
      <c r="I21" s="273">
        <v>3.0949999152326478E-4</v>
      </c>
      <c r="J21" s="273">
        <v>6.9882225715845077E-4</v>
      </c>
      <c r="K21" s="273">
        <v>3.9849256772027001E-4</v>
      </c>
      <c r="L21" s="273">
        <v>5.9870552090040135E-5</v>
      </c>
      <c r="M21" s="273">
        <v>1.5873911712049988E-4</v>
      </c>
      <c r="N21" s="273">
        <v>1.8099032527478515E-4</v>
      </c>
      <c r="O21" s="273">
        <v>4.6349304486917168E-4</v>
      </c>
      <c r="P21" s="273">
        <v>6.5958513423249043E-3</v>
      </c>
      <c r="Q21" s="273">
        <v>1.2553780265776854E-4</v>
      </c>
      <c r="R21" s="273">
        <v>2.2829557381656278E-4</v>
      </c>
      <c r="S21" s="273">
        <v>1.0484631101329602</v>
      </c>
      <c r="T21" s="273">
        <v>3.4848583686706576E-2</v>
      </c>
      <c r="U21" s="273">
        <v>2.0681687934843505E-2</v>
      </c>
      <c r="V21" s="273">
        <v>2.7141522116689693E-3</v>
      </c>
      <c r="W21" s="273">
        <v>7.0861383830540759E-4</v>
      </c>
      <c r="X21" s="273">
        <v>1.4824592776547561E-4</v>
      </c>
      <c r="Y21" s="273">
        <v>2.1785089183278808E-4</v>
      </c>
      <c r="Z21" s="273">
        <v>6.2407690457399521E-5</v>
      </c>
      <c r="AA21" s="273">
        <v>1.3649982372963132E-4</v>
      </c>
      <c r="AB21" s="273">
        <v>8.3474507113827839E-5</v>
      </c>
      <c r="AC21" s="273">
        <v>2.6157954682732882E-4</v>
      </c>
      <c r="AD21" s="273">
        <v>6.5481413099303509E-5</v>
      </c>
      <c r="AE21" s="273">
        <v>1.4740396304016709E-4</v>
      </c>
      <c r="AF21" s="273">
        <v>9.6520909885756438E-5</v>
      </c>
      <c r="AG21" s="273">
        <v>1.301721601512518E-3</v>
      </c>
      <c r="AH21" s="273">
        <v>3.8299409203290009E-3</v>
      </c>
      <c r="AI21" s="273">
        <v>1.5106535701099998E-4</v>
      </c>
      <c r="AJ21" s="273">
        <v>1.3589652854051212E-3</v>
      </c>
      <c r="AK21" s="273">
        <v>0</v>
      </c>
      <c r="AL21" s="273">
        <v>0</v>
      </c>
      <c r="AM21" s="273">
        <v>5.4015081690681587E-5</v>
      </c>
      <c r="AN21" s="273">
        <v>1.7511936061062453E-4</v>
      </c>
      <c r="AO21" s="273">
        <v>1.7264963494349452E-4</v>
      </c>
      <c r="AP21" s="273">
        <v>0</v>
      </c>
      <c r="AQ21" s="273">
        <v>4.6196561565446702E-4</v>
      </c>
      <c r="AR21" s="273">
        <v>2.1896945205859424E-4</v>
      </c>
      <c r="AS21" s="273">
        <v>2.5844593326538706E-4</v>
      </c>
      <c r="AT21" s="273">
        <v>1.0585212797733201E-4</v>
      </c>
      <c r="AU21" s="273">
        <v>7.894284626724056E-5</v>
      </c>
      <c r="AV21" s="273">
        <v>3.9714138431165308E-4</v>
      </c>
      <c r="AW21" s="273">
        <v>8.1561338724436724E-5</v>
      </c>
      <c r="AX21" s="273">
        <v>1.5322932606332901E-4</v>
      </c>
      <c r="AY21" s="273">
        <v>1.3381973468032596E-4</v>
      </c>
      <c r="AZ21" s="273">
        <v>2.0222781334259743E-4</v>
      </c>
      <c r="BA21" s="273">
        <v>9.3306406929402708E-5</v>
      </c>
      <c r="BB21" s="273">
        <v>9.6579949070383546E-5</v>
      </c>
      <c r="BC21" s="273">
        <v>9.3748992817125018E-5</v>
      </c>
      <c r="BD21" s="273">
        <v>6.9553575845400338E-5</v>
      </c>
      <c r="BE21" s="273">
        <v>6.2047049972629249E-5</v>
      </c>
      <c r="BF21" s="273">
        <v>1.8633191651956215E-3</v>
      </c>
      <c r="BG21" s="273">
        <v>1.3342925000728689E-3</v>
      </c>
      <c r="BH21" s="273">
        <v>5.2535726498385213E-3</v>
      </c>
      <c r="BI21" s="273">
        <v>4.1147769303294209E-5</v>
      </c>
      <c r="BJ21" s="273">
        <v>2.7349101118106848E-2</v>
      </c>
      <c r="BK21" s="273">
        <v>5.4096245055974494E-3</v>
      </c>
      <c r="BL21" s="273">
        <v>9.4569740062884857E-4</v>
      </c>
      <c r="BM21" s="273">
        <v>1.1203065629847484E-3</v>
      </c>
      <c r="BN21" s="273">
        <v>1.3802524896617963E-4</v>
      </c>
      <c r="BO21" s="273">
        <v>2.5601245252384426E-4</v>
      </c>
      <c r="BP21" s="273">
        <v>1.0706823219119243E-4</v>
      </c>
      <c r="BQ21" s="273">
        <v>4.6186751231653628E-4</v>
      </c>
      <c r="BR21" s="273">
        <v>2.2580966113165338E-4</v>
      </c>
      <c r="BS21" s="273">
        <v>8.5435436628384935E-5</v>
      </c>
      <c r="BT21" s="273">
        <v>4.7929649543138461E-5</v>
      </c>
      <c r="BU21" s="273">
        <v>9.8643936325406786E-5</v>
      </c>
      <c r="BV21" s="273">
        <v>6.5121885443491587E-5</v>
      </c>
      <c r="BW21" s="273">
        <v>1.4462922577269724E-4</v>
      </c>
      <c r="BX21" s="273">
        <v>2.9273751556255701E-5</v>
      </c>
      <c r="BY21" s="273">
        <v>1.2809422732585425E-4</v>
      </c>
      <c r="BZ21" s="273">
        <v>1.5738426057636563E-4</v>
      </c>
      <c r="CA21" s="273">
        <v>6.0055346271696877E-5</v>
      </c>
      <c r="CB21" s="273">
        <v>6.6411700383072094E-5</v>
      </c>
      <c r="CC21" s="273">
        <v>3.4210170213142644E-4</v>
      </c>
      <c r="CD21" s="273">
        <v>2.513669145013562E-4</v>
      </c>
      <c r="CE21" s="273">
        <v>3.854409028201336E-5</v>
      </c>
      <c r="CF21" s="273">
        <v>1.0476394601524361E-4</v>
      </c>
      <c r="CG21" s="273">
        <v>1.4898651439375089E-4</v>
      </c>
      <c r="CH21" s="273">
        <v>2.5551126874386477E-4</v>
      </c>
      <c r="CI21" s="273">
        <v>1.0588329608023489E-4</v>
      </c>
      <c r="CJ21" s="273">
        <v>9.4989316120255198E-5</v>
      </c>
      <c r="CK21" s="273">
        <v>1.5020772162271652E-4</v>
      </c>
      <c r="CL21" s="273">
        <v>6.1877978779849681E-5</v>
      </c>
      <c r="CM21" s="273">
        <v>1.2733637369403435E-4</v>
      </c>
      <c r="CN21" s="273">
        <v>8.2358137285891978E-5</v>
      </c>
      <c r="CO21" s="273">
        <v>1.8371052156863422E-4</v>
      </c>
      <c r="CP21" s="273">
        <v>6.3994373695324547E-5</v>
      </c>
      <c r="CQ21" s="273">
        <v>8.555591574085221E-5</v>
      </c>
      <c r="CR21" s="273">
        <v>4.9273887183411649E-5</v>
      </c>
      <c r="CS21" s="273">
        <v>1.7101631484468991E-4</v>
      </c>
      <c r="CT21" s="273">
        <v>2.140758782946601E-4</v>
      </c>
      <c r="CU21" s="273">
        <v>4.1400814671989025E-4</v>
      </c>
      <c r="CV21" s="273">
        <v>2.060473258264484E-4</v>
      </c>
      <c r="CW21" s="273">
        <v>3.1434344981241162E-4</v>
      </c>
      <c r="CX21" s="273">
        <v>3.4024083170634204E-4</v>
      </c>
      <c r="CY21" s="273">
        <v>1.073687511857351E-3</v>
      </c>
      <c r="CZ21" s="273">
        <v>6.8946006806136004E-5</v>
      </c>
      <c r="DA21" s="298">
        <v>1.1810029444159027</v>
      </c>
      <c r="DB21" s="298">
        <v>0.92668698000000005</v>
      </c>
    </row>
    <row r="22" spans="1:106" s="275" customFormat="1" ht="15" customHeight="1" x14ac:dyDescent="0.15">
      <c r="A22" s="276" t="s">
        <v>344</v>
      </c>
      <c r="B22" s="277" t="s">
        <v>544</v>
      </c>
      <c r="C22" s="272">
        <v>4.9474100729471796E-5</v>
      </c>
      <c r="D22" s="273">
        <v>3.6295428843272861E-5</v>
      </c>
      <c r="E22" s="273">
        <v>5.4029217733805751E-5</v>
      </c>
      <c r="F22" s="273">
        <v>5.0282099073812472E-5</v>
      </c>
      <c r="G22" s="273">
        <v>1.1363508268145055E-4</v>
      </c>
      <c r="H22" s="273">
        <v>0</v>
      </c>
      <c r="I22" s="273">
        <v>3.0043524138817664E-4</v>
      </c>
      <c r="J22" s="273">
        <v>5.7239498421661493E-5</v>
      </c>
      <c r="K22" s="273">
        <v>9.4165921031307527E-5</v>
      </c>
      <c r="L22" s="273">
        <v>4.5222791722564429E-5</v>
      </c>
      <c r="M22" s="273">
        <v>1.1093221836055869E-4</v>
      </c>
      <c r="N22" s="273">
        <v>1.1486929094295423E-4</v>
      </c>
      <c r="O22" s="273">
        <v>1.1262416163160835E-4</v>
      </c>
      <c r="P22" s="273">
        <v>4.419018474785541E-5</v>
      </c>
      <c r="Q22" s="273">
        <v>1.8064502842025237E-4</v>
      </c>
      <c r="R22" s="273">
        <v>1.5371598490957476E-4</v>
      </c>
      <c r="S22" s="273">
        <v>9.4123742136251439E-5</v>
      </c>
      <c r="T22" s="273">
        <v>1.0036587316001149</v>
      </c>
      <c r="U22" s="273">
        <v>2.4165471105993779E-4</v>
      </c>
      <c r="V22" s="273">
        <v>1.8548948708517411E-4</v>
      </c>
      <c r="W22" s="273">
        <v>1.0717788470205271E-4</v>
      </c>
      <c r="X22" s="273">
        <v>2.0032391774577873E-4</v>
      </c>
      <c r="Y22" s="273">
        <v>2.0088301685280933E-4</v>
      </c>
      <c r="Z22" s="273">
        <v>1.0644584908205627E-4</v>
      </c>
      <c r="AA22" s="273">
        <v>9.7571753334618961E-5</v>
      </c>
      <c r="AB22" s="273">
        <v>2.9187613513473462E-4</v>
      </c>
      <c r="AC22" s="273">
        <v>1.4765998474903816E-4</v>
      </c>
      <c r="AD22" s="273">
        <v>6.3401612360646306E-5</v>
      </c>
      <c r="AE22" s="273">
        <v>1.77224379803375E-4</v>
      </c>
      <c r="AF22" s="273">
        <v>2.4449276812810183E-4</v>
      </c>
      <c r="AG22" s="273">
        <v>8.1493234594794695E-5</v>
      </c>
      <c r="AH22" s="273">
        <v>1.8671751253405286E-4</v>
      </c>
      <c r="AI22" s="273">
        <v>1.6720093627249928E-4</v>
      </c>
      <c r="AJ22" s="273">
        <v>3.2931499400592443E-4</v>
      </c>
      <c r="AK22" s="273">
        <v>0</v>
      </c>
      <c r="AL22" s="273">
        <v>0</v>
      </c>
      <c r="AM22" s="273">
        <v>4.746646217917334E-5</v>
      </c>
      <c r="AN22" s="273">
        <v>2.09164801378929E-4</v>
      </c>
      <c r="AO22" s="273">
        <v>1.2237638729106358E-4</v>
      </c>
      <c r="AP22" s="273">
        <v>0</v>
      </c>
      <c r="AQ22" s="273">
        <v>9.2346918718363172E-5</v>
      </c>
      <c r="AR22" s="273">
        <v>7.982127573431073E-5</v>
      </c>
      <c r="AS22" s="273">
        <v>7.3909383756822164E-5</v>
      </c>
      <c r="AT22" s="273">
        <v>7.8863601397292731E-5</v>
      </c>
      <c r="AU22" s="273">
        <v>9.8465247563828175E-5</v>
      </c>
      <c r="AV22" s="273">
        <v>1.0293720751167997E-4</v>
      </c>
      <c r="AW22" s="273">
        <v>2.100897439364398E-4</v>
      </c>
      <c r="AX22" s="273">
        <v>1.9429962613296559E-4</v>
      </c>
      <c r="AY22" s="273">
        <v>1.6369059236991744E-4</v>
      </c>
      <c r="AZ22" s="273">
        <v>2.2152142862667861E-4</v>
      </c>
      <c r="BA22" s="273">
        <v>1.828585028364257E-4</v>
      </c>
      <c r="BB22" s="273">
        <v>1.7002236117426899E-4</v>
      </c>
      <c r="BC22" s="273">
        <v>4.380743748576299E-4</v>
      </c>
      <c r="BD22" s="273">
        <v>3.3428559895993588E-4</v>
      </c>
      <c r="BE22" s="273">
        <v>5.958131210936423E-5</v>
      </c>
      <c r="BF22" s="273">
        <v>1.1125937775141135E-3</v>
      </c>
      <c r="BG22" s="273">
        <v>3.102196470949625E-4</v>
      </c>
      <c r="BH22" s="273">
        <v>4.369766060582651E-4</v>
      </c>
      <c r="BI22" s="273">
        <v>8.5695825526511013E-5</v>
      </c>
      <c r="BJ22" s="273">
        <v>1.8317748020158088E-3</v>
      </c>
      <c r="BK22" s="273">
        <v>3.6506535376188451E-3</v>
      </c>
      <c r="BL22" s="273">
        <v>7.6983854260689495E-5</v>
      </c>
      <c r="BM22" s="273">
        <v>2.8974745955758191E-4</v>
      </c>
      <c r="BN22" s="273">
        <v>1.9832834724050225E-4</v>
      </c>
      <c r="BO22" s="273">
        <v>6.8729888195368535E-4</v>
      </c>
      <c r="BP22" s="273">
        <v>5.0276970553808187E-4</v>
      </c>
      <c r="BQ22" s="273">
        <v>2.7565281118158039E-4</v>
      </c>
      <c r="BR22" s="273">
        <v>2.4639234121045253E-4</v>
      </c>
      <c r="BS22" s="273">
        <v>4.814990020049397E-4</v>
      </c>
      <c r="BT22" s="273">
        <v>1.0242731523227584E-4</v>
      </c>
      <c r="BU22" s="273">
        <v>3.0451700696574875E-4</v>
      </c>
      <c r="BV22" s="273">
        <v>9.2199185636159347E-5</v>
      </c>
      <c r="BW22" s="273">
        <v>1.7135806286095473E-4</v>
      </c>
      <c r="BX22" s="273">
        <v>9.8843436511333836E-5</v>
      </c>
      <c r="BY22" s="273">
        <v>1.6059338498305685E-4</v>
      </c>
      <c r="BZ22" s="273">
        <v>3.6420831739608005E-4</v>
      </c>
      <c r="CA22" s="273">
        <v>2.1756806601137994E-4</v>
      </c>
      <c r="CB22" s="273">
        <v>1.2463301582027553E-4</v>
      </c>
      <c r="CC22" s="273">
        <v>4.707046738078665E-4</v>
      </c>
      <c r="CD22" s="273">
        <v>4.8609606723674979E-4</v>
      </c>
      <c r="CE22" s="273">
        <v>7.2950364479062733E-5</v>
      </c>
      <c r="CF22" s="273">
        <v>5.9557475557088762E-4</v>
      </c>
      <c r="CG22" s="273">
        <v>2.9585247613406066E-4</v>
      </c>
      <c r="CH22" s="273">
        <v>5.6377874776383362E-4</v>
      </c>
      <c r="CI22" s="273">
        <v>2.5570796895883871E-4</v>
      </c>
      <c r="CJ22" s="273">
        <v>3.0963656315149886E-4</v>
      </c>
      <c r="CK22" s="273">
        <v>5.7516837094348581E-4</v>
      </c>
      <c r="CL22" s="273">
        <v>2.8731274384532986E-4</v>
      </c>
      <c r="CM22" s="273">
        <v>1.2365305349377488E-3</v>
      </c>
      <c r="CN22" s="273">
        <v>5.398704029952804E-4</v>
      </c>
      <c r="CO22" s="273">
        <v>2.1737335305305259E-3</v>
      </c>
      <c r="CP22" s="273">
        <v>2.8232453123891503E-4</v>
      </c>
      <c r="CQ22" s="273">
        <v>2.3901175624346202E-4</v>
      </c>
      <c r="CR22" s="273">
        <v>6.7500620780759562E-5</v>
      </c>
      <c r="CS22" s="273">
        <v>3.5827609973194095E-4</v>
      </c>
      <c r="CT22" s="273">
        <v>6.0807557247730213E-4</v>
      </c>
      <c r="CU22" s="273">
        <v>4.5324823347937354E-4</v>
      </c>
      <c r="CV22" s="273">
        <v>2.0937961534577015E-4</v>
      </c>
      <c r="CW22" s="273">
        <v>9.7116019522269846E-4</v>
      </c>
      <c r="CX22" s="273">
        <v>6.087357705595901E-4</v>
      </c>
      <c r="CY22" s="273">
        <v>7.214920991537049E-5</v>
      </c>
      <c r="CZ22" s="273">
        <v>1.9067406794306307E-4</v>
      </c>
      <c r="DA22" s="298">
        <v>1.0347257018603571</v>
      </c>
      <c r="DB22" s="298">
        <v>0.81190892999999997</v>
      </c>
    </row>
    <row r="23" spans="1:106" s="275" customFormat="1" ht="15" customHeight="1" x14ac:dyDescent="0.15">
      <c r="A23" s="276" t="s">
        <v>345</v>
      </c>
      <c r="B23" s="277" t="s">
        <v>545</v>
      </c>
      <c r="C23" s="272">
        <v>6.1847492768575497E-4</v>
      </c>
      <c r="D23" s="273">
        <v>2.8283770813349453E-4</v>
      </c>
      <c r="E23" s="273">
        <v>1.2637688066163173E-3</v>
      </c>
      <c r="F23" s="273">
        <v>1.8853644512125897E-4</v>
      </c>
      <c r="G23" s="273">
        <v>1.6519849311723414E-4</v>
      </c>
      <c r="H23" s="273">
        <v>0</v>
      </c>
      <c r="I23" s="273">
        <v>1.5511258475867093E-4</v>
      </c>
      <c r="J23" s="273">
        <v>3.4830631453479604E-4</v>
      </c>
      <c r="K23" s="273">
        <v>4.8160962704924985E-4</v>
      </c>
      <c r="L23" s="273">
        <v>3.4614151208957431E-4</v>
      </c>
      <c r="M23" s="273">
        <v>8.0546435381386589E-4</v>
      </c>
      <c r="N23" s="273">
        <v>5.3296294686480065E-4</v>
      </c>
      <c r="O23" s="273">
        <v>8.6368760213814124E-4</v>
      </c>
      <c r="P23" s="273">
        <v>2.501354770181753E-4</v>
      </c>
      <c r="Q23" s="273">
        <v>4.027366057656881E-4</v>
      </c>
      <c r="R23" s="273">
        <v>9.8003211736569598E-4</v>
      </c>
      <c r="S23" s="273">
        <v>2.3868291950638028E-3</v>
      </c>
      <c r="T23" s="273">
        <v>4.0692866042143635E-3</v>
      </c>
      <c r="U23" s="273">
        <v>1.0800981978952826</v>
      </c>
      <c r="V23" s="273">
        <v>7.3794749479891689E-2</v>
      </c>
      <c r="W23" s="273">
        <v>3.3816987222286911E-2</v>
      </c>
      <c r="X23" s="273">
        <v>2.1152825044882257E-4</v>
      </c>
      <c r="Y23" s="273">
        <v>1.5087488840447887E-4</v>
      </c>
      <c r="Z23" s="273">
        <v>8.4413530854056967E-5</v>
      </c>
      <c r="AA23" s="273">
        <v>1.9176106444283997E-3</v>
      </c>
      <c r="AB23" s="273">
        <v>1.133580963600278E-3</v>
      </c>
      <c r="AC23" s="273">
        <v>3.9179614195996031E-4</v>
      </c>
      <c r="AD23" s="273">
        <v>7.1790167270667087E-5</v>
      </c>
      <c r="AE23" s="273">
        <v>1.1568509183747303E-3</v>
      </c>
      <c r="AF23" s="273">
        <v>1.3156022839342983E-3</v>
      </c>
      <c r="AG23" s="273">
        <v>4.6535483631060374E-4</v>
      </c>
      <c r="AH23" s="273">
        <v>6.2075618131279006E-4</v>
      </c>
      <c r="AI23" s="273">
        <v>2.5821198002175255E-4</v>
      </c>
      <c r="AJ23" s="273">
        <v>5.2569728600103101E-4</v>
      </c>
      <c r="AK23" s="273">
        <v>0</v>
      </c>
      <c r="AL23" s="273">
        <v>0</v>
      </c>
      <c r="AM23" s="273">
        <v>2.8237268408898664E-5</v>
      </c>
      <c r="AN23" s="273">
        <v>1.1002509355982717E-4</v>
      </c>
      <c r="AO23" s="273">
        <v>1.0418244322728396E-4</v>
      </c>
      <c r="AP23" s="273">
        <v>0</v>
      </c>
      <c r="AQ23" s="273">
        <v>3.5368438313640086E-4</v>
      </c>
      <c r="AR23" s="273">
        <v>1.0670199707729305E-4</v>
      </c>
      <c r="AS23" s="273">
        <v>3.1837745674867399E-4</v>
      </c>
      <c r="AT23" s="273">
        <v>1.5697432900824344E-4</v>
      </c>
      <c r="AU23" s="273">
        <v>1.8429591966328935E-4</v>
      </c>
      <c r="AV23" s="273">
        <v>3.3572363253040111E-4</v>
      </c>
      <c r="AW23" s="273">
        <v>4.1761312266235141E-4</v>
      </c>
      <c r="AX23" s="273">
        <v>1.2590474998398062E-3</v>
      </c>
      <c r="AY23" s="273">
        <v>1.0442130577510329E-3</v>
      </c>
      <c r="AZ23" s="273">
        <v>7.4672538104379055E-4</v>
      </c>
      <c r="BA23" s="273">
        <v>2.5771849117777368E-4</v>
      </c>
      <c r="BB23" s="273">
        <v>1.6741071866517576E-4</v>
      </c>
      <c r="BC23" s="273">
        <v>6.8282090769818907E-4</v>
      </c>
      <c r="BD23" s="273">
        <v>7.6080046314474159E-4</v>
      </c>
      <c r="BE23" s="273">
        <v>8.686430190624935E-5</v>
      </c>
      <c r="BF23" s="273">
        <v>1.0673554172879702E-4</v>
      </c>
      <c r="BG23" s="273">
        <v>1.8441876479428012E-4</v>
      </c>
      <c r="BH23" s="273">
        <v>1.5896487835677618E-3</v>
      </c>
      <c r="BI23" s="273">
        <v>1.8593387199925432E-4</v>
      </c>
      <c r="BJ23" s="273">
        <v>1.4235848135879916E-3</v>
      </c>
      <c r="BK23" s="273">
        <v>8.7234251098797797E-4</v>
      </c>
      <c r="BL23" s="273">
        <v>2.0926795028134855E-4</v>
      </c>
      <c r="BM23" s="273">
        <v>2.7815284536735711E-4</v>
      </c>
      <c r="BN23" s="273">
        <v>1.1490137961333296E-4</v>
      </c>
      <c r="BO23" s="273">
        <v>3.9742585567446886E-4</v>
      </c>
      <c r="BP23" s="273">
        <v>3.1912797715755631E-4</v>
      </c>
      <c r="BQ23" s="273">
        <v>3.9401850126429553E-4</v>
      </c>
      <c r="BR23" s="273">
        <v>2.3156053860525438E-4</v>
      </c>
      <c r="BS23" s="273">
        <v>6.4528190712575379E-4</v>
      </c>
      <c r="BT23" s="273">
        <v>1.7543639916476865E-4</v>
      </c>
      <c r="BU23" s="273">
        <v>1.5400432956553885E-4</v>
      </c>
      <c r="BV23" s="273">
        <v>7.2172243012607202E-5</v>
      </c>
      <c r="BW23" s="273">
        <v>1.9426813332954049E-4</v>
      </c>
      <c r="BX23" s="273">
        <v>2.1950034809199105E-4</v>
      </c>
      <c r="BY23" s="273">
        <v>1.7702904799136133E-4</v>
      </c>
      <c r="BZ23" s="273">
        <v>3.5524223095738405E-4</v>
      </c>
      <c r="CA23" s="273">
        <v>2.4988734509162229E-4</v>
      </c>
      <c r="CB23" s="273">
        <v>8.1874090052782254E-4</v>
      </c>
      <c r="CC23" s="273">
        <v>1.4158194435888822E-3</v>
      </c>
      <c r="CD23" s="273">
        <v>4.3092918182318827E-4</v>
      </c>
      <c r="CE23" s="273">
        <v>2.5128959133881448E-4</v>
      </c>
      <c r="CF23" s="273">
        <v>5.7144253024453211E-4</v>
      </c>
      <c r="CG23" s="273">
        <v>1.2232868568736637E-3</v>
      </c>
      <c r="CH23" s="273">
        <v>9.0377774206932653E-3</v>
      </c>
      <c r="CI23" s="273">
        <v>3.9316508708675692E-4</v>
      </c>
      <c r="CJ23" s="273">
        <v>6.6327750918851057E-4</v>
      </c>
      <c r="CK23" s="273">
        <v>1.7409272227085645E-3</v>
      </c>
      <c r="CL23" s="273">
        <v>2.1100682063716095E-4</v>
      </c>
      <c r="CM23" s="273">
        <v>7.9376845000172071E-4</v>
      </c>
      <c r="CN23" s="273">
        <v>5.8318516674808567E-4</v>
      </c>
      <c r="CO23" s="273">
        <v>1.2157734328674136E-3</v>
      </c>
      <c r="CP23" s="273">
        <v>1.980776224228744E-4</v>
      </c>
      <c r="CQ23" s="273">
        <v>1.4089023874957762E-3</v>
      </c>
      <c r="CR23" s="273">
        <v>1.8065826224835873E-4</v>
      </c>
      <c r="CS23" s="273">
        <v>1.228246159761192E-3</v>
      </c>
      <c r="CT23" s="273">
        <v>6.0184009860853223E-4</v>
      </c>
      <c r="CU23" s="273">
        <v>2.2727301463223342E-4</v>
      </c>
      <c r="CV23" s="273">
        <v>4.5734767354006003E-4</v>
      </c>
      <c r="CW23" s="273">
        <v>5.1865555954290563E-4</v>
      </c>
      <c r="CX23" s="273">
        <v>2.8410413160860002E-4</v>
      </c>
      <c r="CY23" s="273">
        <v>3.9517957318612698E-2</v>
      </c>
      <c r="CZ23" s="273">
        <v>4.1354976376579706E-4</v>
      </c>
      <c r="DA23" s="299">
        <v>1.2902134833845105</v>
      </c>
      <c r="DB23" s="299">
        <v>1.01238023</v>
      </c>
    </row>
    <row r="24" spans="1:106" s="275" customFormat="1" ht="15" customHeight="1" x14ac:dyDescent="0.15">
      <c r="A24" s="276" t="s">
        <v>346</v>
      </c>
      <c r="B24" s="277" t="s">
        <v>546</v>
      </c>
      <c r="C24" s="272">
        <v>7.4425022372565756E-3</v>
      </c>
      <c r="D24" s="273">
        <v>2.7057793946976111E-3</v>
      </c>
      <c r="E24" s="273">
        <v>1.4287576174204146E-2</v>
      </c>
      <c r="F24" s="273">
        <v>1.0079807255182727E-3</v>
      </c>
      <c r="G24" s="273">
        <v>4.4910871567189136E-4</v>
      </c>
      <c r="H24" s="273">
        <v>0</v>
      </c>
      <c r="I24" s="273">
        <v>2.5493596531865446E-4</v>
      </c>
      <c r="J24" s="273">
        <v>3.2218517942124458E-3</v>
      </c>
      <c r="K24" s="273">
        <v>4.5416416426576926E-3</v>
      </c>
      <c r="L24" s="273">
        <v>3.5098368846733716E-3</v>
      </c>
      <c r="M24" s="273">
        <v>5.9693951200004746E-3</v>
      </c>
      <c r="N24" s="273">
        <v>5.2246425977291464E-3</v>
      </c>
      <c r="O24" s="273">
        <v>9.97577590905609E-3</v>
      </c>
      <c r="P24" s="273">
        <v>1.9309114506040838E-3</v>
      </c>
      <c r="Q24" s="273">
        <v>8.5009112317167628E-4</v>
      </c>
      <c r="R24" s="273">
        <v>1.2891762001114662E-3</v>
      </c>
      <c r="S24" s="273">
        <v>5.697596719364998E-4</v>
      </c>
      <c r="T24" s="273">
        <v>3.0004231707071393E-3</v>
      </c>
      <c r="U24" s="273">
        <v>6.195353983402237E-4</v>
      </c>
      <c r="V24" s="273">
        <v>1.0015221800370517</v>
      </c>
      <c r="W24" s="273">
        <v>5.0535042033381669E-4</v>
      </c>
      <c r="X24" s="273">
        <v>1.2301812685517302E-3</v>
      </c>
      <c r="Y24" s="273">
        <v>1.9301507851531507E-4</v>
      </c>
      <c r="Z24" s="273">
        <v>3.0109658091856379E-4</v>
      </c>
      <c r="AA24" s="273">
        <v>4.1384605420158945E-4</v>
      </c>
      <c r="AB24" s="273">
        <v>6.0016566268690924E-3</v>
      </c>
      <c r="AC24" s="273">
        <v>1.6852645994066113E-3</v>
      </c>
      <c r="AD24" s="273">
        <v>1.4096559923488359E-4</v>
      </c>
      <c r="AE24" s="273">
        <v>7.4488887090910631E-4</v>
      </c>
      <c r="AF24" s="273">
        <v>5.4521835720867744E-4</v>
      </c>
      <c r="AG24" s="273">
        <v>2.9496684372861239E-3</v>
      </c>
      <c r="AH24" s="273">
        <v>6.5368465448842209E-4</v>
      </c>
      <c r="AI24" s="273">
        <v>1.8401584503522316E-3</v>
      </c>
      <c r="AJ24" s="273">
        <v>2.0120825288012173E-3</v>
      </c>
      <c r="AK24" s="273">
        <v>0</v>
      </c>
      <c r="AL24" s="273">
        <v>0</v>
      </c>
      <c r="AM24" s="273">
        <v>3.2663498857974361E-5</v>
      </c>
      <c r="AN24" s="273">
        <v>1.4425240086241907E-4</v>
      </c>
      <c r="AO24" s="273">
        <v>1.347002155108186E-4</v>
      </c>
      <c r="AP24" s="273">
        <v>0</v>
      </c>
      <c r="AQ24" s="273">
        <v>1.2027259088542955E-4</v>
      </c>
      <c r="AR24" s="273">
        <v>1.5584075977450478E-4</v>
      </c>
      <c r="AS24" s="273">
        <v>1.0341440776377238E-3</v>
      </c>
      <c r="AT24" s="273">
        <v>3.3784290602964062E-4</v>
      </c>
      <c r="AU24" s="273">
        <v>2.4583847416699588E-4</v>
      </c>
      <c r="AV24" s="273">
        <v>1.2007950235963765E-3</v>
      </c>
      <c r="AW24" s="273">
        <v>3.7850427669844432E-4</v>
      </c>
      <c r="AX24" s="273">
        <v>9.0338274529791246E-4</v>
      </c>
      <c r="AY24" s="273">
        <v>1.2439599737281007E-3</v>
      </c>
      <c r="AZ24" s="273">
        <v>1.8457196436694808E-3</v>
      </c>
      <c r="BA24" s="273">
        <v>4.8344801940889201E-4</v>
      </c>
      <c r="BB24" s="273">
        <v>2.5395680353949585E-4</v>
      </c>
      <c r="BC24" s="273">
        <v>4.2311592097537659E-4</v>
      </c>
      <c r="BD24" s="273">
        <v>4.0876681764734075E-4</v>
      </c>
      <c r="BE24" s="273">
        <v>9.8053760514074342E-5</v>
      </c>
      <c r="BF24" s="273">
        <v>1.7998162426866962E-4</v>
      </c>
      <c r="BG24" s="273">
        <v>3.9602690909385765E-4</v>
      </c>
      <c r="BH24" s="273">
        <v>1.6231552995614527E-3</v>
      </c>
      <c r="BI24" s="273">
        <v>4.6109717552149214E-4</v>
      </c>
      <c r="BJ24" s="273">
        <v>2.6191656962205358E-4</v>
      </c>
      <c r="BK24" s="273">
        <v>8.1628478873839818E-4</v>
      </c>
      <c r="BL24" s="273">
        <v>3.4561661956083361E-4</v>
      </c>
      <c r="BM24" s="273">
        <v>1.6364722976595439E-4</v>
      </c>
      <c r="BN24" s="273">
        <v>9.8065654503700224E-5</v>
      </c>
      <c r="BO24" s="273">
        <v>2.7301112429357855E-4</v>
      </c>
      <c r="BP24" s="273">
        <v>5.6361019120533746E-4</v>
      </c>
      <c r="BQ24" s="273">
        <v>2.1325956985272965E-3</v>
      </c>
      <c r="BR24" s="273">
        <v>2.3273880008294399E-3</v>
      </c>
      <c r="BS24" s="273">
        <v>8.3857320572985146E-4</v>
      </c>
      <c r="BT24" s="273">
        <v>2.0543791248642991E-4</v>
      </c>
      <c r="BU24" s="273">
        <v>1.6668068096377793E-4</v>
      </c>
      <c r="BV24" s="273">
        <v>6.2416593674948198E-5</v>
      </c>
      <c r="BW24" s="273">
        <v>3.3427205809179666E-4</v>
      </c>
      <c r="BX24" s="273">
        <v>3.3221776941331962E-4</v>
      </c>
      <c r="BY24" s="273">
        <v>3.7822278475605322E-4</v>
      </c>
      <c r="BZ24" s="273">
        <v>8.8936954508663272E-4</v>
      </c>
      <c r="CA24" s="273">
        <v>4.4482509059646049E-4</v>
      </c>
      <c r="CB24" s="273">
        <v>7.5708521083372364E-4</v>
      </c>
      <c r="CC24" s="273">
        <v>7.8842847119836026E-4</v>
      </c>
      <c r="CD24" s="273">
        <v>7.0556247499439599E-4</v>
      </c>
      <c r="CE24" s="273">
        <v>4.6713774029556477E-4</v>
      </c>
      <c r="CF24" s="273">
        <v>5.0472964951341786E-4</v>
      </c>
      <c r="CG24" s="273">
        <v>5.0651790284455037E-4</v>
      </c>
      <c r="CH24" s="273">
        <v>4.7307500520425998E-4</v>
      </c>
      <c r="CI24" s="273">
        <v>4.5341203423620544E-4</v>
      </c>
      <c r="CJ24" s="273">
        <v>4.1595566734489486E-4</v>
      </c>
      <c r="CK24" s="273">
        <v>1.2256253163601663E-3</v>
      </c>
      <c r="CL24" s="273">
        <v>5.1142660154548838E-4</v>
      </c>
      <c r="CM24" s="273">
        <v>2.1877226589498847E-3</v>
      </c>
      <c r="CN24" s="273">
        <v>1.7797854663772464E-3</v>
      </c>
      <c r="CO24" s="273">
        <v>1.1180191573969588E-3</v>
      </c>
      <c r="CP24" s="273">
        <v>2.0275733085406861E-4</v>
      </c>
      <c r="CQ24" s="273">
        <v>4.7899218536896581E-4</v>
      </c>
      <c r="CR24" s="273">
        <v>2.2065243641576358E-4</v>
      </c>
      <c r="CS24" s="273">
        <v>6.9023152381323077E-4</v>
      </c>
      <c r="CT24" s="273">
        <v>7.724055518150433E-4</v>
      </c>
      <c r="CU24" s="273">
        <v>1.4769745228369921E-3</v>
      </c>
      <c r="CV24" s="273">
        <v>5.6465540477818933E-4</v>
      </c>
      <c r="CW24" s="273">
        <v>4.7606241596296153E-4</v>
      </c>
      <c r="CX24" s="273">
        <v>7.9887090003528233E-4</v>
      </c>
      <c r="CY24" s="273">
        <v>8.9726370947705567E-2</v>
      </c>
      <c r="CZ24" s="273">
        <v>3.5594769240175297E-4</v>
      </c>
      <c r="DA24" s="298">
        <v>1.2179882564441713</v>
      </c>
      <c r="DB24" s="298">
        <v>0.95570790999999999</v>
      </c>
    </row>
    <row r="25" spans="1:106" s="275" customFormat="1" ht="15" customHeight="1" x14ac:dyDescent="0.15">
      <c r="A25" s="276" t="s">
        <v>347</v>
      </c>
      <c r="B25" s="277" t="s">
        <v>636</v>
      </c>
      <c r="C25" s="272">
        <v>1.0848761287279268E-4</v>
      </c>
      <c r="D25" s="273">
        <v>8.5799930195873828E-5</v>
      </c>
      <c r="E25" s="273">
        <v>1.5520339068037862E-4</v>
      </c>
      <c r="F25" s="273">
        <v>6.1817076093858897E-5</v>
      </c>
      <c r="G25" s="273">
        <v>1.4240307703538148E-4</v>
      </c>
      <c r="H25" s="273">
        <v>0</v>
      </c>
      <c r="I25" s="273">
        <v>2.2399964303791085E-4</v>
      </c>
      <c r="J25" s="273">
        <v>8.9496303540406046E-4</v>
      </c>
      <c r="K25" s="273">
        <v>4.3128983948931342E-4</v>
      </c>
      <c r="L25" s="273">
        <v>9.5698826966305825E-4</v>
      </c>
      <c r="M25" s="273">
        <v>1.7450220053919514E-3</v>
      </c>
      <c r="N25" s="273">
        <v>1.4438801226054974E-3</v>
      </c>
      <c r="O25" s="273">
        <v>4.1443329645783969E-4</v>
      </c>
      <c r="P25" s="273">
        <v>1.9061337648885115E-4</v>
      </c>
      <c r="Q25" s="273">
        <v>9.2299128283337558E-5</v>
      </c>
      <c r="R25" s="273">
        <v>5.4543360227755542E-4</v>
      </c>
      <c r="S25" s="273">
        <v>1.7575066329309763E-4</v>
      </c>
      <c r="T25" s="273">
        <v>4.4491400454860843E-4</v>
      </c>
      <c r="U25" s="273">
        <v>1.2832848288814983E-4</v>
      </c>
      <c r="V25" s="273">
        <v>1.6609039801462071E-3</v>
      </c>
      <c r="W25" s="273">
        <v>1.0052622453140216</v>
      </c>
      <c r="X25" s="273">
        <v>1.2567252522472001E-4</v>
      </c>
      <c r="Y25" s="273">
        <v>1.8377519340991862E-4</v>
      </c>
      <c r="Z25" s="273">
        <v>8.6529374917476403E-5</v>
      </c>
      <c r="AA25" s="273">
        <v>1.0428022346403047E-4</v>
      </c>
      <c r="AB25" s="273">
        <v>4.3725502970299983E-4</v>
      </c>
      <c r="AC25" s="273">
        <v>4.4743390968998828E-4</v>
      </c>
      <c r="AD25" s="273">
        <v>8.5976929862067233E-5</v>
      </c>
      <c r="AE25" s="273">
        <v>1.0633722920844206E-4</v>
      </c>
      <c r="AF25" s="273">
        <v>1.9223536246500773E-4</v>
      </c>
      <c r="AG25" s="273">
        <v>9.127783893236787E-5</v>
      </c>
      <c r="AH25" s="273">
        <v>7.0720926042545679E-4</v>
      </c>
      <c r="AI25" s="273">
        <v>1.2521445899543051E-4</v>
      </c>
      <c r="AJ25" s="273">
        <v>1.1168559725935593E-4</v>
      </c>
      <c r="AK25" s="273">
        <v>0</v>
      </c>
      <c r="AL25" s="273">
        <v>0</v>
      </c>
      <c r="AM25" s="273">
        <v>3.2991529938011242E-5</v>
      </c>
      <c r="AN25" s="273">
        <v>2.7778395364811543E-4</v>
      </c>
      <c r="AO25" s="273">
        <v>1.4386758695236426E-4</v>
      </c>
      <c r="AP25" s="273">
        <v>0</v>
      </c>
      <c r="AQ25" s="273">
        <v>1.2860735238192991E-4</v>
      </c>
      <c r="AR25" s="273">
        <v>1.1218065337335532E-4</v>
      </c>
      <c r="AS25" s="273">
        <v>4.323440850643176E-4</v>
      </c>
      <c r="AT25" s="273">
        <v>2.1085276239341129E-4</v>
      </c>
      <c r="AU25" s="273">
        <v>1.4673166975943974E-4</v>
      </c>
      <c r="AV25" s="273">
        <v>3.159195847654295E-4</v>
      </c>
      <c r="AW25" s="273">
        <v>6.1788440983971107E-4</v>
      </c>
      <c r="AX25" s="273">
        <v>2.5986970819700454E-4</v>
      </c>
      <c r="AY25" s="273">
        <v>2.1297144609669339E-4</v>
      </c>
      <c r="AZ25" s="273">
        <v>1.3895204780500444E-3</v>
      </c>
      <c r="BA25" s="273">
        <v>3.1991845534098994E-4</v>
      </c>
      <c r="BB25" s="273">
        <v>9.0664636592777906E-5</v>
      </c>
      <c r="BC25" s="273">
        <v>6.5586532828902622E-4</v>
      </c>
      <c r="BD25" s="273">
        <v>5.2722485828859251E-4</v>
      </c>
      <c r="BE25" s="273">
        <v>1.7642838403969865E-4</v>
      </c>
      <c r="BF25" s="273">
        <v>1.5882553336154414E-4</v>
      </c>
      <c r="BG25" s="273">
        <v>5.3373863890226938E-4</v>
      </c>
      <c r="BH25" s="273">
        <v>6.6224984586923106E-4</v>
      </c>
      <c r="BI25" s="273">
        <v>3.8687897730717405E-4</v>
      </c>
      <c r="BJ25" s="273">
        <v>1.5433481213661946E-4</v>
      </c>
      <c r="BK25" s="273">
        <v>2.0306092670567433E-4</v>
      </c>
      <c r="BL25" s="273">
        <v>1.5975440838021733E-4</v>
      </c>
      <c r="BM25" s="273">
        <v>4.428047160433612E-4</v>
      </c>
      <c r="BN25" s="273">
        <v>4.387680045534161E-4</v>
      </c>
      <c r="BO25" s="273">
        <v>5.6731590806890012E-4</v>
      </c>
      <c r="BP25" s="273">
        <v>5.0329043898149556E-4</v>
      </c>
      <c r="BQ25" s="273">
        <v>5.8090598376042614E-4</v>
      </c>
      <c r="BR25" s="273">
        <v>1.0313919219473728E-3</v>
      </c>
      <c r="BS25" s="273">
        <v>2.013634499430002E-3</v>
      </c>
      <c r="BT25" s="273">
        <v>2.0291999459221577E-4</v>
      </c>
      <c r="BU25" s="273">
        <v>2.0600377650643902E-4</v>
      </c>
      <c r="BV25" s="273">
        <v>1.2576174604850306E-4</v>
      </c>
      <c r="BW25" s="273">
        <v>3.3105017384252907E-4</v>
      </c>
      <c r="BX25" s="273">
        <v>2.4529483394194112E-4</v>
      </c>
      <c r="BY25" s="273">
        <v>2.5656531669592165E-4</v>
      </c>
      <c r="BZ25" s="273">
        <v>3.6262364119188644E-4</v>
      </c>
      <c r="CA25" s="273">
        <v>2.8435980013453803E-4</v>
      </c>
      <c r="CB25" s="273">
        <v>3.4579338383084287E-4</v>
      </c>
      <c r="CC25" s="273">
        <v>2.4948747995980563E-4</v>
      </c>
      <c r="CD25" s="273">
        <v>8.2557587490206122E-4</v>
      </c>
      <c r="CE25" s="273">
        <v>7.7600301829412451E-4</v>
      </c>
      <c r="CF25" s="273">
        <v>1.1615467366285768E-3</v>
      </c>
      <c r="CG25" s="273">
        <v>7.4693181683938232E-4</v>
      </c>
      <c r="CH25" s="273">
        <v>2.3141654678729292E-3</v>
      </c>
      <c r="CI25" s="273">
        <v>9.4239605241460864E-4</v>
      </c>
      <c r="CJ25" s="273">
        <v>7.4688670468657915E-4</v>
      </c>
      <c r="CK25" s="273">
        <v>2.3175590689345229E-3</v>
      </c>
      <c r="CL25" s="273">
        <v>3.4390435051410756E-4</v>
      </c>
      <c r="CM25" s="273">
        <v>1.0424090565684147E-3</v>
      </c>
      <c r="CN25" s="273">
        <v>2.5141151392890355E-4</v>
      </c>
      <c r="CO25" s="273">
        <v>4.589413262770548E-3</v>
      </c>
      <c r="CP25" s="273">
        <v>2.8154496042127105E-4</v>
      </c>
      <c r="CQ25" s="273">
        <v>5.1437571273949467E-3</v>
      </c>
      <c r="CR25" s="273">
        <v>1.9252194438929758E-4</v>
      </c>
      <c r="CS25" s="273">
        <v>5.1615051486142861E-4</v>
      </c>
      <c r="CT25" s="273">
        <v>2.74207927731371E-4</v>
      </c>
      <c r="CU25" s="273">
        <v>2.565037317210917E-4</v>
      </c>
      <c r="CV25" s="273">
        <v>3.3515919990005324E-4</v>
      </c>
      <c r="CW25" s="273">
        <v>1.0158847895371101E-3</v>
      </c>
      <c r="CX25" s="273">
        <v>6.214196784197285E-4</v>
      </c>
      <c r="CY25" s="273">
        <v>2.7418609625168712E-4</v>
      </c>
      <c r="CZ25" s="273">
        <v>4.1203177394145995E-4</v>
      </c>
      <c r="DA25" s="299">
        <v>1.0598496710985603</v>
      </c>
      <c r="DB25" s="299">
        <v>0.83162272999999998</v>
      </c>
    </row>
    <row r="26" spans="1:106" s="275" customFormat="1" ht="15" customHeight="1" x14ac:dyDescent="0.15">
      <c r="A26" s="276" t="s">
        <v>348</v>
      </c>
      <c r="B26" s="277" t="s">
        <v>548</v>
      </c>
      <c r="C26" s="272">
        <v>2.8926190761892772E-2</v>
      </c>
      <c r="D26" s="273">
        <v>1.049616566173691E-3</v>
      </c>
      <c r="E26" s="273">
        <v>5.8713788544449491E-4</v>
      </c>
      <c r="F26" s="273">
        <v>1.1346825808770819E-4</v>
      </c>
      <c r="G26" s="273">
        <v>1.1084518469455532E-5</v>
      </c>
      <c r="H26" s="273">
        <v>0</v>
      </c>
      <c r="I26" s="273">
        <v>1.053830742626861E-5</v>
      </c>
      <c r="J26" s="273">
        <v>4.7131671447558443E-4</v>
      </c>
      <c r="K26" s="273">
        <v>5.2723943336936631E-5</v>
      </c>
      <c r="L26" s="273">
        <v>1.1418840331005776E-2</v>
      </c>
      <c r="M26" s="273">
        <v>1.1684657583066601E-3</v>
      </c>
      <c r="N26" s="273">
        <v>1.7230590592565947E-3</v>
      </c>
      <c r="O26" s="273">
        <v>4.9032510854465472E-4</v>
      </c>
      <c r="P26" s="273">
        <v>4.0268610407830276E-3</v>
      </c>
      <c r="Q26" s="273">
        <v>1.8323231809469213E-4</v>
      </c>
      <c r="R26" s="273">
        <v>3.8043982450004889E-5</v>
      </c>
      <c r="S26" s="273">
        <v>4.3613210907823877E-5</v>
      </c>
      <c r="T26" s="273">
        <v>5.1672292633712836E-6</v>
      </c>
      <c r="U26" s="273">
        <v>2.6725079210620169E-5</v>
      </c>
      <c r="V26" s="273">
        <v>6.6149555184297777E-6</v>
      </c>
      <c r="W26" s="273">
        <v>5.3213264095168499E-6</v>
      </c>
      <c r="X26" s="273">
        <v>1.0805325654145672</v>
      </c>
      <c r="Y26" s="273">
        <v>1.8302682754716636E-3</v>
      </c>
      <c r="Z26" s="273">
        <v>3.5947350598192463E-3</v>
      </c>
      <c r="AA26" s="273">
        <v>1.663272337059088E-3</v>
      </c>
      <c r="AB26" s="273">
        <v>6.2416164854759402E-4</v>
      </c>
      <c r="AC26" s="273">
        <v>3.2123146550064696E-3</v>
      </c>
      <c r="AD26" s="273">
        <v>6.0370845696941549E-6</v>
      </c>
      <c r="AE26" s="273">
        <v>1.9160079867815753E-5</v>
      </c>
      <c r="AF26" s="273">
        <v>1.6787423986277795E-4</v>
      </c>
      <c r="AG26" s="273">
        <v>4.7005505994392963E-6</v>
      </c>
      <c r="AH26" s="273">
        <v>2.4556339068572779E-5</v>
      </c>
      <c r="AI26" s="273">
        <v>9.4505950456510155E-6</v>
      </c>
      <c r="AJ26" s="273">
        <v>5.440854665426062E-5</v>
      </c>
      <c r="AK26" s="273">
        <v>0</v>
      </c>
      <c r="AL26" s="273">
        <v>0</v>
      </c>
      <c r="AM26" s="273">
        <v>1.0123688373915557E-5</v>
      </c>
      <c r="AN26" s="273">
        <v>1.1784951900184432E-5</v>
      </c>
      <c r="AO26" s="273">
        <v>1.2420010616979377E-5</v>
      </c>
      <c r="AP26" s="273">
        <v>0</v>
      </c>
      <c r="AQ26" s="273">
        <v>4.0034548431892014E-6</v>
      </c>
      <c r="AR26" s="273">
        <v>5.8013143605659716E-6</v>
      </c>
      <c r="AS26" s="273">
        <v>4.4108277727975312E-6</v>
      </c>
      <c r="AT26" s="273">
        <v>6.5249360644844727E-6</v>
      </c>
      <c r="AU26" s="273">
        <v>7.9298534284102978E-6</v>
      </c>
      <c r="AV26" s="273">
        <v>3.5241786044182572E-6</v>
      </c>
      <c r="AW26" s="273">
        <v>6.0205339463181518E-6</v>
      </c>
      <c r="AX26" s="273">
        <v>6.030847452185732E-6</v>
      </c>
      <c r="AY26" s="273">
        <v>3.6740447891030899E-6</v>
      </c>
      <c r="AZ26" s="273">
        <v>2.7985310186406077E-6</v>
      </c>
      <c r="BA26" s="273">
        <v>1.7912476340541513E-6</v>
      </c>
      <c r="BB26" s="273">
        <v>4.1977706897725795E-5</v>
      </c>
      <c r="BC26" s="273">
        <v>3.8666202206284684E-6</v>
      </c>
      <c r="BD26" s="273">
        <v>2.6953545758201068E-6</v>
      </c>
      <c r="BE26" s="273">
        <v>1.2787737604015877E-6</v>
      </c>
      <c r="BF26" s="273">
        <v>1.4809124824320134E-5</v>
      </c>
      <c r="BG26" s="273">
        <v>1.1244720507107203E-5</v>
      </c>
      <c r="BH26" s="273">
        <v>1.1517768132172297E-4</v>
      </c>
      <c r="BI26" s="273">
        <v>5.5408072688400856E-6</v>
      </c>
      <c r="BJ26" s="273">
        <v>2.238835592641257E-5</v>
      </c>
      <c r="BK26" s="273">
        <v>1.4343696658134782E-5</v>
      </c>
      <c r="BL26" s="273">
        <v>1.8449325974644553E-4</v>
      </c>
      <c r="BM26" s="273">
        <v>2.8182828271872538E-5</v>
      </c>
      <c r="BN26" s="273">
        <v>3.7240770863888661E-5</v>
      </c>
      <c r="BO26" s="273">
        <v>1.2930164523316171E-5</v>
      </c>
      <c r="BP26" s="273">
        <v>1.744134745899058E-5</v>
      </c>
      <c r="BQ26" s="273">
        <v>5.5759538647921749E-6</v>
      </c>
      <c r="BR26" s="273">
        <v>1.1450138176451489E-5</v>
      </c>
      <c r="BS26" s="273">
        <v>4.9614771568760188E-6</v>
      </c>
      <c r="BT26" s="273">
        <v>4.5717767179008502E-6</v>
      </c>
      <c r="BU26" s="273">
        <v>2.234473248434028E-6</v>
      </c>
      <c r="BV26" s="273">
        <v>7.494737359890449E-7</v>
      </c>
      <c r="BW26" s="273">
        <v>8.2363022327348806E-6</v>
      </c>
      <c r="BX26" s="273">
        <v>9.2121149654672346E-6</v>
      </c>
      <c r="BY26" s="273">
        <v>3.367438640020697E-6</v>
      </c>
      <c r="BZ26" s="273">
        <v>6.1284980095207209E-6</v>
      </c>
      <c r="CA26" s="273">
        <v>7.3400094494757732E-6</v>
      </c>
      <c r="CB26" s="273">
        <v>2.0625139415309726E-6</v>
      </c>
      <c r="CC26" s="273">
        <v>1.0144816626844666E-5</v>
      </c>
      <c r="CD26" s="273">
        <v>1.0772215604553475E-5</v>
      </c>
      <c r="CE26" s="273">
        <v>1.8968880472981079E-6</v>
      </c>
      <c r="CF26" s="273">
        <v>4.14404392792309E-6</v>
      </c>
      <c r="CG26" s="273">
        <v>1.3730880800226043E-5</v>
      </c>
      <c r="CH26" s="273">
        <v>4.5561925321820842E-6</v>
      </c>
      <c r="CI26" s="273">
        <v>4.8209508670666232E-6</v>
      </c>
      <c r="CJ26" s="273">
        <v>4.0576996221513201E-5</v>
      </c>
      <c r="CK26" s="273">
        <v>1.2472860243719417E-5</v>
      </c>
      <c r="CL26" s="273">
        <v>2.4826727182444633E-5</v>
      </c>
      <c r="CM26" s="273">
        <v>7.4008396195353977E-5</v>
      </c>
      <c r="CN26" s="273">
        <v>1.1563298957459706E-4</v>
      </c>
      <c r="CO26" s="273">
        <v>4.5552510206817672E-5</v>
      </c>
      <c r="CP26" s="273">
        <v>6.9932979125680267E-6</v>
      </c>
      <c r="CQ26" s="273">
        <v>6.1063134184753029E-6</v>
      </c>
      <c r="CR26" s="273">
        <v>2.8831853801815726E-6</v>
      </c>
      <c r="CS26" s="273">
        <v>4.4904967756877978E-6</v>
      </c>
      <c r="CT26" s="273">
        <v>2.8205008032559698E-4</v>
      </c>
      <c r="CU26" s="273">
        <v>5.3020391271959449E-4</v>
      </c>
      <c r="CV26" s="273">
        <v>1.0328570743074663E-5</v>
      </c>
      <c r="CW26" s="273">
        <v>7.4994353572444334E-5</v>
      </c>
      <c r="CX26" s="273">
        <v>5.0861445778832722E-4</v>
      </c>
      <c r="CY26" s="273">
        <v>6.7451474494006098E-6</v>
      </c>
      <c r="CZ26" s="273">
        <v>6.4652201487728177E-4</v>
      </c>
      <c r="DA26" s="298">
        <v>1.1452112592839609</v>
      </c>
      <c r="DB26" s="298">
        <v>0.89860264000000001</v>
      </c>
    </row>
    <row r="27" spans="1:106" s="275" customFormat="1" ht="15" customHeight="1" x14ac:dyDescent="0.15">
      <c r="A27" s="276" t="s">
        <v>349</v>
      </c>
      <c r="B27" s="277" t="s">
        <v>637</v>
      </c>
      <c r="C27" s="272">
        <v>1.0024074242083101E-3</v>
      </c>
      <c r="D27" s="273">
        <v>1.7395608765352258E-4</v>
      </c>
      <c r="E27" s="273">
        <v>2.2437054428348481E-4</v>
      </c>
      <c r="F27" s="273">
        <v>2.752916388434118E-5</v>
      </c>
      <c r="G27" s="273">
        <v>2.1775204824893874E-4</v>
      </c>
      <c r="H27" s="273">
        <v>0</v>
      </c>
      <c r="I27" s="273">
        <v>6.7739635039059014E-5</v>
      </c>
      <c r="J27" s="273">
        <v>8.3455013980152125E-4</v>
      </c>
      <c r="K27" s="273">
        <v>4.2463105137061075E-4</v>
      </c>
      <c r="L27" s="273">
        <v>4.0626807014200933E-4</v>
      </c>
      <c r="M27" s="273">
        <v>2.2188981005112816E-3</v>
      </c>
      <c r="N27" s="273">
        <v>6.3246300849489239E-4</v>
      </c>
      <c r="O27" s="273">
        <v>6.213552050991244E-4</v>
      </c>
      <c r="P27" s="273">
        <v>7.46310673303151E-4</v>
      </c>
      <c r="Q27" s="273">
        <v>2.0586418313871219E-3</v>
      </c>
      <c r="R27" s="273">
        <v>1.4127626911801129E-4</v>
      </c>
      <c r="S27" s="273">
        <v>7.7564362442502163E-5</v>
      </c>
      <c r="T27" s="273">
        <v>1.7896401531155616E-4</v>
      </c>
      <c r="U27" s="273">
        <v>3.3521426313391726E-3</v>
      </c>
      <c r="V27" s="273">
        <v>5.4093211972019019E-4</v>
      </c>
      <c r="W27" s="273">
        <v>1.2595037781528608E-4</v>
      </c>
      <c r="X27" s="273">
        <v>2.1389696969952462E-2</v>
      </c>
      <c r="Y27" s="273">
        <v>1.0351752582817624</v>
      </c>
      <c r="Z27" s="273">
        <v>1.9413893998173878E-2</v>
      </c>
      <c r="AA27" s="273">
        <v>2.9078422060713118E-3</v>
      </c>
      <c r="AB27" s="273">
        <v>6.893178983679994E-3</v>
      </c>
      <c r="AC27" s="273">
        <v>1.2517636753105764E-2</v>
      </c>
      <c r="AD27" s="273">
        <v>9.6391309920319679E-5</v>
      </c>
      <c r="AE27" s="273">
        <v>1.0964325160263163E-3</v>
      </c>
      <c r="AF27" s="273">
        <v>3.7309563186959474E-3</v>
      </c>
      <c r="AG27" s="273">
        <v>9.0193912517847236E-5</v>
      </c>
      <c r="AH27" s="273">
        <v>4.2416196230046308E-3</v>
      </c>
      <c r="AI27" s="273">
        <v>2.4187105386942913E-4</v>
      </c>
      <c r="AJ27" s="273">
        <v>7.7209556760826495E-4</v>
      </c>
      <c r="AK27" s="273">
        <v>0</v>
      </c>
      <c r="AL27" s="273">
        <v>0</v>
      </c>
      <c r="AM27" s="273">
        <v>3.2028842511219507E-4</v>
      </c>
      <c r="AN27" s="273">
        <v>3.6368773873631807E-4</v>
      </c>
      <c r="AO27" s="273">
        <v>3.7273356155742809E-4</v>
      </c>
      <c r="AP27" s="273">
        <v>0</v>
      </c>
      <c r="AQ27" s="273">
        <v>9.0096816449835256E-5</v>
      </c>
      <c r="AR27" s="273">
        <v>1.722777681344329E-3</v>
      </c>
      <c r="AS27" s="273">
        <v>2.8099013516233033E-4</v>
      </c>
      <c r="AT27" s="273">
        <v>2.0153498128739958E-4</v>
      </c>
      <c r="AU27" s="273">
        <v>1.6425957095658991E-4</v>
      </c>
      <c r="AV27" s="273">
        <v>1.7973976935581148E-4</v>
      </c>
      <c r="AW27" s="273">
        <v>1.9677835738719377E-3</v>
      </c>
      <c r="AX27" s="273">
        <v>6.5318272394500332E-4</v>
      </c>
      <c r="AY27" s="273">
        <v>2.4912557762914189E-4</v>
      </c>
      <c r="AZ27" s="273">
        <v>3.1434504619330965E-4</v>
      </c>
      <c r="BA27" s="273">
        <v>1.8250541177093629E-4</v>
      </c>
      <c r="BB27" s="273">
        <v>5.2631352211192828E-4</v>
      </c>
      <c r="BC27" s="273">
        <v>1.0037996549295037E-3</v>
      </c>
      <c r="BD27" s="273">
        <v>3.8502655140753303E-4</v>
      </c>
      <c r="BE27" s="273">
        <v>5.7446120681144973E-5</v>
      </c>
      <c r="BF27" s="273">
        <v>5.8911967374013967E-4</v>
      </c>
      <c r="BG27" s="273">
        <v>1.5819297965678747E-4</v>
      </c>
      <c r="BH27" s="273">
        <v>3.0333401668799072E-4</v>
      </c>
      <c r="BI27" s="273">
        <v>1.4080041007487736E-4</v>
      </c>
      <c r="BJ27" s="273">
        <v>8.8203069727332546E-5</v>
      </c>
      <c r="BK27" s="273">
        <v>1.4655153529225006E-4</v>
      </c>
      <c r="BL27" s="273">
        <v>2.0826459905613E-4</v>
      </c>
      <c r="BM27" s="273">
        <v>7.032716051494104E-5</v>
      </c>
      <c r="BN27" s="273">
        <v>2.7153319541031451E-5</v>
      </c>
      <c r="BO27" s="273">
        <v>2.1064740380434522E-3</v>
      </c>
      <c r="BP27" s="273">
        <v>1.7885946216049664E-3</v>
      </c>
      <c r="BQ27" s="273">
        <v>1.2250185371933044E-5</v>
      </c>
      <c r="BR27" s="273">
        <v>2.3715708747934967E-5</v>
      </c>
      <c r="BS27" s="273">
        <v>1.5134429482721635E-5</v>
      </c>
      <c r="BT27" s="273">
        <v>1.0710755574642723E-5</v>
      </c>
      <c r="BU27" s="273">
        <v>6.9430776529431359E-6</v>
      </c>
      <c r="BV27" s="273">
        <v>2.8067544761230349E-6</v>
      </c>
      <c r="BW27" s="273">
        <v>5.61923981052027E-5</v>
      </c>
      <c r="BX27" s="273">
        <v>2.8308533924228341E-5</v>
      </c>
      <c r="BY27" s="273">
        <v>5.6107440528167103E-5</v>
      </c>
      <c r="BZ27" s="273">
        <v>1.8830262657455513E-5</v>
      </c>
      <c r="CA27" s="273">
        <v>1.5816957828525064E-5</v>
      </c>
      <c r="CB27" s="273">
        <v>1.593449425650419E-5</v>
      </c>
      <c r="CC27" s="273">
        <v>1.9541850928379758E-4</v>
      </c>
      <c r="CD27" s="273">
        <v>4.1011662980477013E-5</v>
      </c>
      <c r="CE27" s="273">
        <v>7.9070083382362013E-6</v>
      </c>
      <c r="CF27" s="273">
        <v>3.0675394894318065E-5</v>
      </c>
      <c r="CG27" s="273">
        <v>3.5007375179819658E-5</v>
      </c>
      <c r="CH27" s="273">
        <v>4.2510190061249445E-5</v>
      </c>
      <c r="CI27" s="273">
        <v>9.2845029756535245E-5</v>
      </c>
      <c r="CJ27" s="273">
        <v>4.2490253741253786E-5</v>
      </c>
      <c r="CK27" s="273">
        <v>1.3332556593551145E-3</v>
      </c>
      <c r="CL27" s="273">
        <v>2.3938843957723563E-4</v>
      </c>
      <c r="CM27" s="273">
        <v>1.2048304864150209E-4</v>
      </c>
      <c r="CN27" s="273">
        <v>1.1220224227257705E-4</v>
      </c>
      <c r="CO27" s="273">
        <v>1.9108086784284878E-5</v>
      </c>
      <c r="CP27" s="273">
        <v>2.04709005867323E-5</v>
      </c>
      <c r="CQ27" s="273">
        <v>8.4951356608520783E-5</v>
      </c>
      <c r="CR27" s="273">
        <v>1.1816942999827069E-4</v>
      </c>
      <c r="CS27" s="273">
        <v>1.2135587191442884E-5</v>
      </c>
      <c r="CT27" s="273">
        <v>1.3902022021405753E-4</v>
      </c>
      <c r="CU27" s="273">
        <v>1.8493704477733419E-4</v>
      </c>
      <c r="CV27" s="273">
        <v>7.5326190233837792E-4</v>
      </c>
      <c r="CW27" s="273">
        <v>1.3397138550904502E-4</v>
      </c>
      <c r="CX27" s="273">
        <v>6.0905122081019543E-5</v>
      </c>
      <c r="CY27" s="273">
        <v>1.7430603733077676E-4</v>
      </c>
      <c r="CZ27" s="273">
        <v>3.2520265717824452E-4</v>
      </c>
      <c r="DA27" s="299">
        <v>1.1418858080832919</v>
      </c>
      <c r="DB27" s="299">
        <v>0.89599328</v>
      </c>
    </row>
    <row r="28" spans="1:106" s="275" customFormat="1" ht="15" customHeight="1" x14ac:dyDescent="0.15">
      <c r="A28" s="276" t="s">
        <v>350</v>
      </c>
      <c r="B28" s="277" t="s">
        <v>638</v>
      </c>
      <c r="C28" s="272">
        <v>2.9875829405734496E-5</v>
      </c>
      <c r="D28" s="273">
        <v>4.5143712455163819E-6</v>
      </c>
      <c r="E28" s="273">
        <v>1.3594661423254858E-5</v>
      </c>
      <c r="F28" s="273">
        <v>6.0047042367321151E-6</v>
      </c>
      <c r="G28" s="273">
        <v>7.850486080596583E-6</v>
      </c>
      <c r="H28" s="273">
        <v>0</v>
      </c>
      <c r="I28" s="273">
        <v>3.6849098468644025E-5</v>
      </c>
      <c r="J28" s="273">
        <v>1.0934111135914262E-4</v>
      </c>
      <c r="K28" s="273">
        <v>6.3165365471794317E-5</v>
      </c>
      <c r="L28" s="273">
        <v>1.3290432464246912E-5</v>
      </c>
      <c r="M28" s="273">
        <v>1.662488419857249E-4</v>
      </c>
      <c r="N28" s="273">
        <v>1.1928947535011706E-4</v>
      </c>
      <c r="O28" s="273">
        <v>1.1519772467425518E-4</v>
      </c>
      <c r="P28" s="273">
        <v>5.778337287157592E-5</v>
      </c>
      <c r="Q28" s="273">
        <v>5.8720422579966621E-4</v>
      </c>
      <c r="R28" s="273">
        <v>4.1625430251395115E-5</v>
      </c>
      <c r="S28" s="273">
        <v>5.8885658485615111E-5</v>
      </c>
      <c r="T28" s="273">
        <v>6.912243502008497E-5</v>
      </c>
      <c r="U28" s="273">
        <v>7.7754194489341598E-4</v>
      </c>
      <c r="V28" s="273">
        <v>1.248580805361454E-4</v>
      </c>
      <c r="W28" s="273">
        <v>6.258684290178926E-5</v>
      </c>
      <c r="X28" s="273">
        <v>8.5119632965425108E-4</v>
      </c>
      <c r="Y28" s="273">
        <v>1.7828851578880053E-4</v>
      </c>
      <c r="Z28" s="273">
        <v>1.0195734590673133</v>
      </c>
      <c r="AA28" s="273">
        <v>2.1140782621379896E-2</v>
      </c>
      <c r="AB28" s="273">
        <v>2.5901246919767429E-3</v>
      </c>
      <c r="AC28" s="273">
        <v>7.5676721864297381E-3</v>
      </c>
      <c r="AD28" s="273">
        <v>1.443812827040971E-4</v>
      </c>
      <c r="AE28" s="273">
        <v>1.607398287644694E-3</v>
      </c>
      <c r="AF28" s="273">
        <v>3.5172020327047201E-3</v>
      </c>
      <c r="AG28" s="273">
        <v>1.6468897643469997E-5</v>
      </c>
      <c r="AH28" s="273">
        <v>1.0616834886756387E-3</v>
      </c>
      <c r="AI28" s="273">
        <v>1.1779696012228451E-5</v>
      </c>
      <c r="AJ28" s="273">
        <v>1.5896649632968614E-4</v>
      </c>
      <c r="AK28" s="273">
        <v>0</v>
      </c>
      <c r="AL28" s="273">
        <v>0</v>
      </c>
      <c r="AM28" s="273">
        <v>7.4307553538708591E-7</v>
      </c>
      <c r="AN28" s="273">
        <v>2.8610471920748619E-6</v>
      </c>
      <c r="AO28" s="273">
        <v>2.8397395744411687E-5</v>
      </c>
      <c r="AP28" s="273">
        <v>0</v>
      </c>
      <c r="AQ28" s="273">
        <v>4.8127443882590151E-5</v>
      </c>
      <c r="AR28" s="273">
        <v>7.6728593467297811E-6</v>
      </c>
      <c r="AS28" s="273">
        <v>8.5685078228239123E-6</v>
      </c>
      <c r="AT28" s="273">
        <v>1.2217098142626692E-5</v>
      </c>
      <c r="AU28" s="273">
        <v>6.6355196626891619E-6</v>
      </c>
      <c r="AV28" s="273">
        <v>5.6725612699614849E-5</v>
      </c>
      <c r="AW28" s="273">
        <v>1.8475265511504478E-4</v>
      </c>
      <c r="AX28" s="273">
        <v>6.2969636020341726E-5</v>
      </c>
      <c r="AY28" s="273">
        <v>8.0793619069490641E-5</v>
      </c>
      <c r="AZ28" s="273">
        <v>1.9553064164104606E-4</v>
      </c>
      <c r="BA28" s="273">
        <v>6.0969398606023025E-5</v>
      </c>
      <c r="BB28" s="273">
        <v>2.7631151448297222E-5</v>
      </c>
      <c r="BC28" s="273">
        <v>3.6155299017463664E-5</v>
      </c>
      <c r="BD28" s="273">
        <v>2.1357695424428762E-5</v>
      </c>
      <c r="BE28" s="273">
        <v>1.6684555688535796E-5</v>
      </c>
      <c r="BF28" s="273">
        <v>9.1965820275730943E-6</v>
      </c>
      <c r="BG28" s="273">
        <v>6.9979507138277096E-6</v>
      </c>
      <c r="BH28" s="273">
        <v>4.5154588830437231E-5</v>
      </c>
      <c r="BI28" s="273">
        <v>2.3331894110936494E-6</v>
      </c>
      <c r="BJ28" s="273">
        <v>1.2162293564276901E-5</v>
      </c>
      <c r="BK28" s="273">
        <v>1.7726041422449878E-5</v>
      </c>
      <c r="BL28" s="273">
        <v>5.9732267101952203E-6</v>
      </c>
      <c r="BM28" s="273">
        <v>3.701483484974471E-6</v>
      </c>
      <c r="BN28" s="273">
        <v>9.1477732832846502E-6</v>
      </c>
      <c r="BO28" s="273">
        <v>1.9032238077273445E-5</v>
      </c>
      <c r="BP28" s="273">
        <v>3.7045003626423933E-6</v>
      </c>
      <c r="BQ28" s="273">
        <v>1.7760548055020062E-6</v>
      </c>
      <c r="BR28" s="273">
        <v>4.5645302640597656E-6</v>
      </c>
      <c r="BS28" s="273">
        <v>2.3813729424039082E-6</v>
      </c>
      <c r="BT28" s="273">
        <v>8.5966889098204081E-7</v>
      </c>
      <c r="BU28" s="273">
        <v>1.2444600017469839E-6</v>
      </c>
      <c r="BV28" s="273">
        <v>5.0861398828541179E-7</v>
      </c>
      <c r="BW28" s="273">
        <v>1.4396754802020781E-6</v>
      </c>
      <c r="BX28" s="273">
        <v>2.2076527549379882E-6</v>
      </c>
      <c r="BY28" s="273">
        <v>9.091508203752152E-6</v>
      </c>
      <c r="BZ28" s="273">
        <v>2.2235857680180213E-6</v>
      </c>
      <c r="CA28" s="273">
        <v>3.8582483086728763E-6</v>
      </c>
      <c r="CB28" s="273">
        <v>2.5036991243788953E-6</v>
      </c>
      <c r="CC28" s="273">
        <v>4.0403543516713062E-6</v>
      </c>
      <c r="CD28" s="273">
        <v>2.4279620219141765E-6</v>
      </c>
      <c r="CE28" s="273">
        <v>8.6410680382980908E-7</v>
      </c>
      <c r="CF28" s="273">
        <v>1.5573989966030488E-6</v>
      </c>
      <c r="CG28" s="273">
        <v>2.872421139081839E-6</v>
      </c>
      <c r="CH28" s="273">
        <v>1.0580093345674723E-5</v>
      </c>
      <c r="CI28" s="273">
        <v>2.1113221614774897E-6</v>
      </c>
      <c r="CJ28" s="273">
        <v>1.705135526716864E-5</v>
      </c>
      <c r="CK28" s="273">
        <v>2.2395926625766701E-4</v>
      </c>
      <c r="CL28" s="273">
        <v>2.045001899097994E-5</v>
      </c>
      <c r="CM28" s="273">
        <v>3.502366101664252E-6</v>
      </c>
      <c r="CN28" s="273">
        <v>5.373992511255218E-6</v>
      </c>
      <c r="CO28" s="273">
        <v>3.5564314020097927E-6</v>
      </c>
      <c r="CP28" s="273">
        <v>3.3830939011239028E-6</v>
      </c>
      <c r="CQ28" s="273">
        <v>4.2538884049575546E-6</v>
      </c>
      <c r="CR28" s="273">
        <v>2.1019629334099495E-5</v>
      </c>
      <c r="CS28" s="273">
        <v>2.2307603963539884E-6</v>
      </c>
      <c r="CT28" s="273">
        <v>5.5066970475734279E-6</v>
      </c>
      <c r="CU28" s="273">
        <v>8.1207063357318287E-6</v>
      </c>
      <c r="CV28" s="273">
        <v>4.1030858849581329E-5</v>
      </c>
      <c r="CW28" s="273">
        <v>4.2107473660572377E-6</v>
      </c>
      <c r="CX28" s="273">
        <v>6.8326930064247159E-6</v>
      </c>
      <c r="CY28" s="273">
        <v>5.078324579767413E-5</v>
      </c>
      <c r="CZ28" s="273">
        <v>1.6226548576202967E-5</v>
      </c>
      <c r="DA28" s="299">
        <v>1.0623727617960301</v>
      </c>
      <c r="DB28" s="299">
        <v>0.83360250000000002</v>
      </c>
    </row>
    <row r="29" spans="1:106" s="275" customFormat="1" ht="15" customHeight="1" x14ac:dyDescent="0.15">
      <c r="A29" s="276" t="s">
        <v>351</v>
      </c>
      <c r="B29" s="277" t="s">
        <v>639</v>
      </c>
      <c r="C29" s="272">
        <v>1.0318608839511633E-5</v>
      </c>
      <c r="D29" s="273">
        <v>5.144835887618227E-6</v>
      </c>
      <c r="E29" s="273">
        <v>9.5709709389775571E-6</v>
      </c>
      <c r="F29" s="273">
        <v>1.1728389339723969E-5</v>
      </c>
      <c r="G29" s="273">
        <v>2.5512184427395186E-5</v>
      </c>
      <c r="H29" s="273">
        <v>0</v>
      </c>
      <c r="I29" s="273">
        <v>3.7374449533981003E-6</v>
      </c>
      <c r="J29" s="273">
        <v>8.1434900346839885E-6</v>
      </c>
      <c r="K29" s="273">
        <v>2.9167153791461849E-5</v>
      </c>
      <c r="L29" s="273">
        <v>8.9143325212672652E-6</v>
      </c>
      <c r="M29" s="273">
        <v>2.9867633020983634E-5</v>
      </c>
      <c r="N29" s="273">
        <v>2.8643151765353462E-5</v>
      </c>
      <c r="O29" s="273">
        <v>3.6781711934242393E-5</v>
      </c>
      <c r="P29" s="273">
        <v>9.2036895166318622E-6</v>
      </c>
      <c r="Q29" s="273">
        <v>4.9656482773305314E-3</v>
      </c>
      <c r="R29" s="273">
        <v>1.3959801770154628E-3</v>
      </c>
      <c r="S29" s="273">
        <v>8.1785839586700649E-5</v>
      </c>
      <c r="T29" s="273">
        <v>8.5243860915125752E-5</v>
      </c>
      <c r="U29" s="273">
        <v>1.8944025782898112E-4</v>
      </c>
      <c r="V29" s="273">
        <v>1.6649838222880807E-4</v>
      </c>
      <c r="W29" s="273">
        <v>8.232219591379032E-5</v>
      </c>
      <c r="X29" s="273">
        <v>1.4025907188569393E-5</v>
      </c>
      <c r="Y29" s="273">
        <v>5.0798261562048571E-6</v>
      </c>
      <c r="Z29" s="273">
        <v>1.9029473864939803E-6</v>
      </c>
      <c r="AA29" s="273">
        <v>1.0000198995220058</v>
      </c>
      <c r="AB29" s="273">
        <v>4.5690142864688027E-5</v>
      </c>
      <c r="AC29" s="273">
        <v>5.6053498933647603E-4</v>
      </c>
      <c r="AD29" s="273">
        <v>2.8026251226801202E-5</v>
      </c>
      <c r="AE29" s="273">
        <v>5.9127350494738058E-3</v>
      </c>
      <c r="AF29" s="273">
        <v>1.2265549256065681E-4</v>
      </c>
      <c r="AG29" s="273">
        <v>1.9372048459780121E-4</v>
      </c>
      <c r="AH29" s="273">
        <v>6.0591090458758319E-5</v>
      </c>
      <c r="AI29" s="273">
        <v>3.081108224269067E-6</v>
      </c>
      <c r="AJ29" s="273">
        <v>3.8814476516988735E-5</v>
      </c>
      <c r="AK29" s="273">
        <v>0</v>
      </c>
      <c r="AL29" s="273">
        <v>0</v>
      </c>
      <c r="AM29" s="273">
        <v>8.5356056861407927E-7</v>
      </c>
      <c r="AN29" s="273">
        <v>2.5076159263260995E-6</v>
      </c>
      <c r="AO29" s="273">
        <v>2.6694020668358783E-6</v>
      </c>
      <c r="AP29" s="273">
        <v>0</v>
      </c>
      <c r="AQ29" s="273">
        <v>5.0993005243559999E-5</v>
      </c>
      <c r="AR29" s="273">
        <v>3.0117185511876923E-6</v>
      </c>
      <c r="AS29" s="273">
        <v>1.3935401033673878E-5</v>
      </c>
      <c r="AT29" s="273">
        <v>5.9347091468933521E-6</v>
      </c>
      <c r="AU29" s="273">
        <v>2.1169111793451398E-5</v>
      </c>
      <c r="AV29" s="273">
        <v>2.1365691156767372E-4</v>
      </c>
      <c r="AW29" s="273">
        <v>9.9969348202060817E-5</v>
      </c>
      <c r="AX29" s="273">
        <v>1.0358747487106471E-4</v>
      </c>
      <c r="AY29" s="273">
        <v>2.2551059256116547E-4</v>
      </c>
      <c r="AZ29" s="273">
        <v>2.5810219214685454E-4</v>
      </c>
      <c r="BA29" s="273">
        <v>1.5718833803592815E-5</v>
      </c>
      <c r="BB29" s="273">
        <v>1.6710747225773902E-4</v>
      </c>
      <c r="BC29" s="273">
        <v>1.1738720687823028E-4</v>
      </c>
      <c r="BD29" s="273">
        <v>8.8552083927502265E-5</v>
      </c>
      <c r="BE29" s="273">
        <v>5.6153462274301198E-5</v>
      </c>
      <c r="BF29" s="273">
        <v>5.8975605260296882E-5</v>
      </c>
      <c r="BG29" s="273">
        <v>1.289183866394334E-5</v>
      </c>
      <c r="BH29" s="273">
        <v>2.1302094199199373E-4</v>
      </c>
      <c r="BI29" s="273">
        <v>4.144980286919605E-6</v>
      </c>
      <c r="BJ29" s="273">
        <v>1.8303852392427123E-5</v>
      </c>
      <c r="BK29" s="273">
        <v>2.4443462876686612E-5</v>
      </c>
      <c r="BL29" s="273">
        <v>1.3704978552970433E-5</v>
      </c>
      <c r="BM29" s="273">
        <v>3.0516083466112005E-6</v>
      </c>
      <c r="BN29" s="273">
        <v>1.7972931938058971E-6</v>
      </c>
      <c r="BO29" s="273">
        <v>5.24788142681348E-5</v>
      </c>
      <c r="BP29" s="273">
        <v>5.5382801904444699E-6</v>
      </c>
      <c r="BQ29" s="273">
        <v>3.6746404566173402E-6</v>
      </c>
      <c r="BR29" s="273">
        <v>1.3999564328917182E-5</v>
      </c>
      <c r="BS29" s="273">
        <v>5.9122008464083086E-6</v>
      </c>
      <c r="BT29" s="273">
        <v>1.8185590542210995E-6</v>
      </c>
      <c r="BU29" s="273">
        <v>3.1149511307830936E-6</v>
      </c>
      <c r="BV29" s="273">
        <v>1.162565506669013E-6</v>
      </c>
      <c r="BW29" s="273">
        <v>2.3044466013312139E-6</v>
      </c>
      <c r="BX29" s="273">
        <v>2.4776164298925173E-6</v>
      </c>
      <c r="BY29" s="273">
        <v>5.3493793180249541E-6</v>
      </c>
      <c r="BZ29" s="273">
        <v>3.6936668437051702E-6</v>
      </c>
      <c r="CA29" s="273">
        <v>3.162590639498218E-6</v>
      </c>
      <c r="CB29" s="273">
        <v>4.2801477240074783E-6</v>
      </c>
      <c r="CC29" s="273">
        <v>6.748533374274874E-6</v>
      </c>
      <c r="CD29" s="273">
        <v>2.7675577602158897E-6</v>
      </c>
      <c r="CE29" s="273">
        <v>9.840544639859416E-7</v>
      </c>
      <c r="CF29" s="273">
        <v>2.1655954112517276E-6</v>
      </c>
      <c r="CG29" s="273">
        <v>5.0550472114782748E-6</v>
      </c>
      <c r="CH29" s="273">
        <v>1.1480027606282393E-5</v>
      </c>
      <c r="CI29" s="273">
        <v>3.1395403285554223E-6</v>
      </c>
      <c r="CJ29" s="273">
        <v>2.5584750904357919E-6</v>
      </c>
      <c r="CK29" s="273">
        <v>1.3134895320473135E-5</v>
      </c>
      <c r="CL29" s="273">
        <v>8.4468398188860426E-6</v>
      </c>
      <c r="CM29" s="273">
        <v>3.4255891319052918E-6</v>
      </c>
      <c r="CN29" s="273">
        <v>3.217936721077763E-6</v>
      </c>
      <c r="CO29" s="273">
        <v>6.5838091747937529E-6</v>
      </c>
      <c r="CP29" s="273">
        <v>3.4872325509638197E-6</v>
      </c>
      <c r="CQ29" s="273">
        <v>9.0349242644046425E-6</v>
      </c>
      <c r="CR29" s="273">
        <v>1.1644645910047157E-5</v>
      </c>
      <c r="CS29" s="273">
        <v>3.5555212510963434E-6</v>
      </c>
      <c r="CT29" s="273">
        <v>5.9588917642014067E-6</v>
      </c>
      <c r="CU29" s="273">
        <v>4.8140221309029265E-6</v>
      </c>
      <c r="CV29" s="273">
        <v>7.7899326109294476E-6</v>
      </c>
      <c r="CW29" s="273">
        <v>1.0364983756791888E-5</v>
      </c>
      <c r="CX29" s="273">
        <v>4.275644486929146E-6</v>
      </c>
      <c r="CY29" s="273">
        <v>7.8600287787839932E-5</v>
      </c>
      <c r="CZ29" s="273">
        <v>6.8856252282937928E-5</v>
      </c>
      <c r="DA29" s="298">
        <v>1.0163746222037249</v>
      </c>
      <c r="DB29" s="298">
        <v>0.79750955000000001</v>
      </c>
    </row>
    <row r="30" spans="1:106" s="275" customFormat="1" ht="15" customHeight="1" x14ac:dyDescent="0.15">
      <c r="A30" s="276" t="s">
        <v>352</v>
      </c>
      <c r="B30" s="277" t="s">
        <v>640</v>
      </c>
      <c r="C30" s="272">
        <v>2.5714801869288214E-6</v>
      </c>
      <c r="D30" s="273">
        <v>1.9710553706276009E-5</v>
      </c>
      <c r="E30" s="273">
        <v>3.388361115314876E-5</v>
      </c>
      <c r="F30" s="273">
        <v>4.1854508533342503E-8</v>
      </c>
      <c r="G30" s="273">
        <v>6.3766404660181851E-6</v>
      </c>
      <c r="H30" s="273">
        <v>0</v>
      </c>
      <c r="I30" s="273">
        <v>1.0438072754950968E-7</v>
      </c>
      <c r="J30" s="273">
        <v>8.6042317382560965E-6</v>
      </c>
      <c r="K30" s="273">
        <v>1.7695832330369186E-6</v>
      </c>
      <c r="L30" s="273">
        <v>1.1352839328014055E-6</v>
      </c>
      <c r="M30" s="273">
        <v>1.6039382249594734E-6</v>
      </c>
      <c r="N30" s="273">
        <v>8.5661656225727845E-7</v>
      </c>
      <c r="O30" s="273">
        <v>1.3555766692840598E-7</v>
      </c>
      <c r="P30" s="273">
        <v>3.7839050057864961E-6</v>
      </c>
      <c r="Q30" s="273">
        <v>5.7323291243983135E-8</v>
      </c>
      <c r="R30" s="273">
        <v>6.6570435349121103E-8</v>
      </c>
      <c r="S30" s="273">
        <v>6.7100386683464039E-8</v>
      </c>
      <c r="T30" s="273">
        <v>2.7924167981901705E-8</v>
      </c>
      <c r="U30" s="273">
        <v>6.9752898194704529E-8</v>
      </c>
      <c r="V30" s="273">
        <v>3.6859906803501598E-8</v>
      </c>
      <c r="W30" s="273">
        <v>4.0971498484043916E-8</v>
      </c>
      <c r="X30" s="273">
        <v>7.1476482018177194E-8</v>
      </c>
      <c r="Y30" s="273">
        <v>1.3933610149549651E-7</v>
      </c>
      <c r="Z30" s="273">
        <v>3.883537600028327E-8</v>
      </c>
      <c r="AA30" s="273">
        <v>3.9785934167326007E-8</v>
      </c>
      <c r="AB30" s="273">
        <v>1.0000722728787141</v>
      </c>
      <c r="AC30" s="273">
        <v>4.7945113656738048E-7</v>
      </c>
      <c r="AD30" s="273">
        <v>4.7380120541737223E-8</v>
      </c>
      <c r="AE30" s="273">
        <v>2.5352721472597357E-8</v>
      </c>
      <c r="AF30" s="273">
        <v>5.1668544342197365E-8</v>
      </c>
      <c r="AG30" s="273">
        <v>3.4625317073811688E-8</v>
      </c>
      <c r="AH30" s="273">
        <v>8.0454929316229966E-8</v>
      </c>
      <c r="AI30" s="273">
        <v>1.050871191277915E-7</v>
      </c>
      <c r="AJ30" s="273">
        <v>6.4497693678414903E-8</v>
      </c>
      <c r="AK30" s="273">
        <v>0</v>
      </c>
      <c r="AL30" s="273">
        <v>0</v>
      </c>
      <c r="AM30" s="273">
        <v>1.9504815883699103E-8</v>
      </c>
      <c r="AN30" s="273">
        <v>1.0303001432564563E-7</v>
      </c>
      <c r="AO30" s="273">
        <v>8.0647193065031755E-8</v>
      </c>
      <c r="AP30" s="273">
        <v>0</v>
      </c>
      <c r="AQ30" s="273">
        <v>3.5367937474259325E-8</v>
      </c>
      <c r="AR30" s="273">
        <v>2.561938074470986E-8</v>
      </c>
      <c r="AS30" s="273">
        <v>3.6313008894545948E-8</v>
      </c>
      <c r="AT30" s="273">
        <v>5.234957903820737E-8</v>
      </c>
      <c r="AU30" s="273">
        <v>3.4011369564130793E-8</v>
      </c>
      <c r="AV30" s="273">
        <v>2.6518938100368032E-8</v>
      </c>
      <c r="AW30" s="273">
        <v>2.3941837073829967E-8</v>
      </c>
      <c r="AX30" s="273">
        <v>2.0933010487773994E-8</v>
      </c>
      <c r="AY30" s="273">
        <v>2.5134343249753847E-8</v>
      </c>
      <c r="AZ30" s="273">
        <v>1.2440460957011729E-8</v>
      </c>
      <c r="BA30" s="273">
        <v>1.3729024704578979E-8</v>
      </c>
      <c r="BB30" s="273">
        <v>3.2970448315166713E-8</v>
      </c>
      <c r="BC30" s="273">
        <v>1.820618992454185E-8</v>
      </c>
      <c r="BD30" s="273">
        <v>1.9647422632681886E-8</v>
      </c>
      <c r="BE30" s="273">
        <v>1.0064479014082224E-8</v>
      </c>
      <c r="BF30" s="273">
        <v>1.1299172667126054E-7</v>
      </c>
      <c r="BG30" s="273">
        <v>1.4975639711018606E-7</v>
      </c>
      <c r="BH30" s="273">
        <v>6.5400596066853513E-8</v>
      </c>
      <c r="BI30" s="273">
        <v>1.3677387118328791E-7</v>
      </c>
      <c r="BJ30" s="273">
        <v>1.0157929169766264E-7</v>
      </c>
      <c r="BK30" s="273">
        <v>1.1886852111737443E-7</v>
      </c>
      <c r="BL30" s="273">
        <v>8.7345454249410517E-8</v>
      </c>
      <c r="BM30" s="273">
        <v>4.3878280408314599E-7</v>
      </c>
      <c r="BN30" s="273">
        <v>6.2204655172373481E-8</v>
      </c>
      <c r="BO30" s="273">
        <v>2.6698561606313738E-7</v>
      </c>
      <c r="BP30" s="273">
        <v>9.9514810392897614E-6</v>
      </c>
      <c r="BQ30" s="273">
        <v>7.1990944383375908E-8</v>
      </c>
      <c r="BR30" s="273">
        <v>9.6283173274100783E-8</v>
      </c>
      <c r="BS30" s="273">
        <v>1.4468974954095568E-7</v>
      </c>
      <c r="BT30" s="273">
        <v>4.5300743890142693E-8</v>
      </c>
      <c r="BU30" s="273">
        <v>3.734949511367803E-8</v>
      </c>
      <c r="BV30" s="273">
        <v>1.075773496535147E-8</v>
      </c>
      <c r="BW30" s="273">
        <v>2.3940429567213388E-7</v>
      </c>
      <c r="BX30" s="273">
        <v>1.2155643498016135E-7</v>
      </c>
      <c r="BY30" s="273">
        <v>5.2031147896921112E-8</v>
      </c>
      <c r="BZ30" s="273">
        <v>4.4923094805154281E-7</v>
      </c>
      <c r="CA30" s="273">
        <v>1.071337377569127E-7</v>
      </c>
      <c r="CB30" s="273">
        <v>5.1451086464511303E-8</v>
      </c>
      <c r="CC30" s="273">
        <v>9.4432082270118618E-6</v>
      </c>
      <c r="CD30" s="273">
        <v>3.3941593821723138E-7</v>
      </c>
      <c r="CE30" s="273">
        <v>1.5714006570994546E-6</v>
      </c>
      <c r="CF30" s="273">
        <v>7.1493389489493038E-7</v>
      </c>
      <c r="CG30" s="273">
        <v>3.7615107853869324E-7</v>
      </c>
      <c r="CH30" s="273">
        <v>1.0668018969092022E-7</v>
      </c>
      <c r="CI30" s="273">
        <v>7.1825448957524394E-7</v>
      </c>
      <c r="CJ30" s="273">
        <v>1.5805588006876921E-7</v>
      </c>
      <c r="CK30" s="273">
        <v>1.7184028034127891E-6</v>
      </c>
      <c r="CL30" s="273">
        <v>3.6173723828385553E-4</v>
      </c>
      <c r="CM30" s="273">
        <v>1.5373824728450538E-5</v>
      </c>
      <c r="CN30" s="273">
        <v>8.959259012216294E-6</v>
      </c>
      <c r="CO30" s="273">
        <v>6.841566436320436E-8</v>
      </c>
      <c r="CP30" s="273">
        <v>4.9790803883810197E-8</v>
      </c>
      <c r="CQ30" s="273">
        <v>1.2064232785426621E-7</v>
      </c>
      <c r="CR30" s="273">
        <v>2.727421137750226E-8</v>
      </c>
      <c r="CS30" s="273">
        <v>5.9086788951134895E-8</v>
      </c>
      <c r="CT30" s="273">
        <v>4.8680276486784562E-7</v>
      </c>
      <c r="CU30" s="273">
        <v>5.2884826325581536E-7</v>
      </c>
      <c r="CV30" s="273">
        <v>1.4123379549147099E-7</v>
      </c>
      <c r="CW30" s="273">
        <v>1.8941341408234923E-7</v>
      </c>
      <c r="CX30" s="273">
        <v>2.0241281399812008E-7</v>
      </c>
      <c r="CY30" s="273">
        <v>2.4008410461450011E-8</v>
      </c>
      <c r="CZ30" s="273">
        <v>4.9701697856659774E-6</v>
      </c>
      <c r="DA30" s="298">
        <v>1.0005759896730324</v>
      </c>
      <c r="DB30" s="298">
        <v>0.78511297999999996</v>
      </c>
    </row>
    <row r="31" spans="1:106" s="275" customFormat="1" ht="15" customHeight="1" x14ac:dyDescent="0.15">
      <c r="A31" s="276" t="s">
        <v>353</v>
      </c>
      <c r="B31" s="277" t="s">
        <v>551</v>
      </c>
      <c r="C31" s="272">
        <v>2.6875111189842517E-4</v>
      </c>
      <c r="D31" s="273">
        <v>2.6493736676564374E-5</v>
      </c>
      <c r="E31" s="273">
        <v>4.9260223742645524E-5</v>
      </c>
      <c r="F31" s="273">
        <v>6.9870728684419748E-6</v>
      </c>
      <c r="G31" s="273">
        <v>2.3484459558523811E-5</v>
      </c>
      <c r="H31" s="273">
        <v>0</v>
      </c>
      <c r="I31" s="273">
        <v>1.0753427871073734E-4</v>
      </c>
      <c r="J31" s="273">
        <v>1.7563460407144258E-5</v>
      </c>
      <c r="K31" s="273">
        <v>9.9870427148877261E-6</v>
      </c>
      <c r="L31" s="273">
        <v>1.0725987532413082E-4</v>
      </c>
      <c r="M31" s="273">
        <v>4.5393276249343209E-5</v>
      </c>
      <c r="N31" s="273">
        <v>2.792726664766851E-5</v>
      </c>
      <c r="O31" s="273">
        <v>2.2177614607932224E-5</v>
      </c>
      <c r="P31" s="273">
        <v>4.1077352315368624E-5</v>
      </c>
      <c r="Q31" s="273">
        <v>9.9524824317891267E-5</v>
      </c>
      <c r="R31" s="273">
        <v>5.1605914539090892E-5</v>
      </c>
      <c r="S31" s="273">
        <v>1.9390887678081287E-4</v>
      </c>
      <c r="T31" s="273">
        <v>1.5234906041881104E-4</v>
      </c>
      <c r="U31" s="273">
        <v>7.7598861487447227E-5</v>
      </c>
      <c r="V31" s="273">
        <v>1.1170783540898676E-4</v>
      </c>
      <c r="W31" s="273">
        <v>1.8674519992468788E-4</v>
      </c>
      <c r="X31" s="273">
        <v>2.8342502996346008E-5</v>
      </c>
      <c r="Y31" s="273">
        <v>5.1852986397345712E-5</v>
      </c>
      <c r="Z31" s="273">
        <v>7.1473321676328259E-5</v>
      </c>
      <c r="AA31" s="273">
        <v>6.618147269384794E-5</v>
      </c>
      <c r="AB31" s="273">
        <v>9.9028882229098533E-5</v>
      </c>
      <c r="AC31" s="273">
        <v>1.0011075342582547</v>
      </c>
      <c r="AD31" s="273">
        <v>2.019527210577709E-4</v>
      </c>
      <c r="AE31" s="273">
        <v>3.7820267043847092E-5</v>
      </c>
      <c r="AF31" s="273">
        <v>8.338223657583082E-5</v>
      </c>
      <c r="AG31" s="273">
        <v>7.7889406150734985E-6</v>
      </c>
      <c r="AH31" s="273">
        <v>1.7381071430404294E-5</v>
      </c>
      <c r="AI31" s="273">
        <v>4.3519620768425854E-5</v>
      </c>
      <c r="AJ31" s="273">
        <v>1.5950824621108309E-4</v>
      </c>
      <c r="AK31" s="273">
        <v>0</v>
      </c>
      <c r="AL31" s="273">
        <v>0</v>
      </c>
      <c r="AM31" s="273">
        <v>5.425887380271444E-6</v>
      </c>
      <c r="AN31" s="273">
        <v>3.4097367138321808E-5</v>
      </c>
      <c r="AO31" s="273">
        <v>2.2728142003748682E-5</v>
      </c>
      <c r="AP31" s="273">
        <v>0</v>
      </c>
      <c r="AQ31" s="273">
        <v>2.5371999964377284E-5</v>
      </c>
      <c r="AR31" s="273">
        <v>5.9432467638007429E-5</v>
      </c>
      <c r="AS31" s="273">
        <v>4.0254381705082958E-5</v>
      </c>
      <c r="AT31" s="273">
        <v>1.8605650771173788E-5</v>
      </c>
      <c r="AU31" s="273">
        <v>2.3024147802363747E-5</v>
      </c>
      <c r="AV31" s="273">
        <v>1.854622707847441E-5</v>
      </c>
      <c r="AW31" s="273">
        <v>1.4843745257956386E-5</v>
      </c>
      <c r="AX31" s="273">
        <v>2.8034943111308382E-5</v>
      </c>
      <c r="AY31" s="273">
        <v>2.2223769446411209E-5</v>
      </c>
      <c r="AZ31" s="273">
        <v>2.336602482643655E-5</v>
      </c>
      <c r="BA31" s="273">
        <v>2.2062285072056869E-5</v>
      </c>
      <c r="BB31" s="273">
        <v>3.4222543604891866E-5</v>
      </c>
      <c r="BC31" s="273">
        <v>4.243339019057941E-5</v>
      </c>
      <c r="BD31" s="273">
        <v>4.5653125361963396E-5</v>
      </c>
      <c r="BE31" s="273">
        <v>4.0282055327215653E-5</v>
      </c>
      <c r="BF31" s="273">
        <v>1.1798290612962794E-4</v>
      </c>
      <c r="BG31" s="273">
        <v>1.5912360229678151E-5</v>
      </c>
      <c r="BH31" s="273">
        <v>7.619914749449537E-5</v>
      </c>
      <c r="BI31" s="273">
        <v>5.3084090445965628E-6</v>
      </c>
      <c r="BJ31" s="273">
        <v>4.6023468047237255E-5</v>
      </c>
      <c r="BK31" s="273">
        <v>5.0376515104702097E-5</v>
      </c>
      <c r="BL31" s="273">
        <v>1.9850358352118543E-5</v>
      </c>
      <c r="BM31" s="273">
        <v>9.7600892072958164E-6</v>
      </c>
      <c r="BN31" s="273">
        <v>1.5219926646283151E-5</v>
      </c>
      <c r="BO31" s="273">
        <v>1.4903334263881017E-5</v>
      </c>
      <c r="BP31" s="273">
        <v>1.9555603919315633E-5</v>
      </c>
      <c r="BQ31" s="273">
        <v>3.350713177934588E-6</v>
      </c>
      <c r="BR31" s="273">
        <v>4.353891109039845E-6</v>
      </c>
      <c r="BS31" s="273">
        <v>4.1663062518051837E-6</v>
      </c>
      <c r="BT31" s="273">
        <v>2.4513071730062357E-6</v>
      </c>
      <c r="BU31" s="273">
        <v>2.61089037877081E-6</v>
      </c>
      <c r="BV31" s="273">
        <v>1.1413651245545702E-6</v>
      </c>
      <c r="BW31" s="273">
        <v>3.8073477661591988E-6</v>
      </c>
      <c r="BX31" s="273">
        <v>5.9321239742956292E-6</v>
      </c>
      <c r="BY31" s="273">
        <v>1.7286818858184679E-5</v>
      </c>
      <c r="BZ31" s="273">
        <v>5.2713721144362384E-6</v>
      </c>
      <c r="CA31" s="273">
        <v>8.7965910852481742E-6</v>
      </c>
      <c r="CB31" s="273">
        <v>3.7028821483353986E-6</v>
      </c>
      <c r="CC31" s="273">
        <v>6.1225884781580279E-6</v>
      </c>
      <c r="CD31" s="273">
        <v>7.4033055198473448E-6</v>
      </c>
      <c r="CE31" s="273">
        <v>1.6868492285863746E-6</v>
      </c>
      <c r="CF31" s="273">
        <v>4.8464751379838584E-6</v>
      </c>
      <c r="CG31" s="273">
        <v>1.1411466442351401E-5</v>
      </c>
      <c r="CH31" s="273">
        <v>3.1023830336133263E-5</v>
      </c>
      <c r="CI31" s="273">
        <v>7.3690181343554193E-6</v>
      </c>
      <c r="CJ31" s="273">
        <v>2.923751185048865E-6</v>
      </c>
      <c r="CK31" s="273">
        <v>4.7229862664967792E-5</v>
      </c>
      <c r="CL31" s="273">
        <v>1.5549079297364685E-5</v>
      </c>
      <c r="CM31" s="273">
        <v>2.4406778716614337E-5</v>
      </c>
      <c r="CN31" s="273">
        <v>2.2041139252641439E-5</v>
      </c>
      <c r="CO31" s="273">
        <v>1.9502039647430169E-5</v>
      </c>
      <c r="CP31" s="273">
        <v>2.5414496183069832E-5</v>
      </c>
      <c r="CQ31" s="273">
        <v>3.8547503036151242E-5</v>
      </c>
      <c r="CR31" s="273">
        <v>3.9915956728964728E-5</v>
      </c>
      <c r="CS31" s="273">
        <v>2.6265495623970447E-5</v>
      </c>
      <c r="CT31" s="273">
        <v>2.9341002261592293E-5</v>
      </c>
      <c r="CU31" s="273">
        <v>2.2381099669880904E-5</v>
      </c>
      <c r="CV31" s="273">
        <v>1.3279678781890993E-4</v>
      </c>
      <c r="CW31" s="273">
        <v>1.4953693027535059E-5</v>
      </c>
      <c r="CX31" s="273">
        <v>5.8952851136909712E-5</v>
      </c>
      <c r="CY31" s="273">
        <v>7.4615155693430279E-5</v>
      </c>
      <c r="CZ31" s="273">
        <v>1.2528008280227606E-5</v>
      </c>
      <c r="DA31" s="298">
        <v>1.0052549039873331</v>
      </c>
      <c r="DB31" s="298">
        <v>0.78878433999999997</v>
      </c>
    </row>
    <row r="32" spans="1:106" s="275" customFormat="1" ht="15" customHeight="1" x14ac:dyDescent="0.15">
      <c r="A32" s="276" t="s">
        <v>354</v>
      </c>
      <c r="B32" s="277" t="s">
        <v>641</v>
      </c>
      <c r="C32" s="272">
        <v>2.0539110907787082E-3</v>
      </c>
      <c r="D32" s="273">
        <v>9.1190827735771396E-4</v>
      </c>
      <c r="E32" s="273">
        <v>1.0895134208479813E-3</v>
      </c>
      <c r="F32" s="273">
        <v>1.4705681401308388E-3</v>
      </c>
      <c r="G32" s="273">
        <v>4.6838430905533279E-3</v>
      </c>
      <c r="H32" s="273">
        <v>0</v>
      </c>
      <c r="I32" s="273">
        <v>7.5576862548322778E-3</v>
      </c>
      <c r="J32" s="273">
        <v>8.6524004354371874E-4</v>
      </c>
      <c r="K32" s="273">
        <v>2.27933086827588E-3</v>
      </c>
      <c r="L32" s="273">
        <v>1.1891521792329802E-3</v>
      </c>
      <c r="M32" s="273">
        <v>9.3443524026539846E-4</v>
      </c>
      <c r="N32" s="273">
        <v>1.883552826166449E-3</v>
      </c>
      <c r="O32" s="273">
        <v>1.1177235357015033E-3</v>
      </c>
      <c r="P32" s="273">
        <v>2.0185581753186508E-3</v>
      </c>
      <c r="Q32" s="273">
        <v>2.5005163091495496E-3</v>
      </c>
      <c r="R32" s="273">
        <v>6.2073411477665884E-4</v>
      </c>
      <c r="S32" s="273">
        <v>1.0858038162806745E-3</v>
      </c>
      <c r="T32" s="273">
        <v>7.7743576618387962E-4</v>
      </c>
      <c r="U32" s="273">
        <v>1.2246656609659833E-3</v>
      </c>
      <c r="V32" s="273">
        <v>6.7345149435020816E-4</v>
      </c>
      <c r="W32" s="273">
        <v>1.1454571130202792E-3</v>
      </c>
      <c r="X32" s="273">
        <v>9.0636963509163077E-3</v>
      </c>
      <c r="Y32" s="273">
        <v>3.2975315689851305E-3</v>
      </c>
      <c r="Z32" s="273">
        <v>2.826213295305868E-3</v>
      </c>
      <c r="AA32" s="273">
        <v>4.273198371699859E-4</v>
      </c>
      <c r="AB32" s="273">
        <v>6.8173140590494462E-4</v>
      </c>
      <c r="AC32" s="273">
        <v>1.5055998916204047E-3</v>
      </c>
      <c r="AD32" s="273">
        <v>1.0217097789976979</v>
      </c>
      <c r="AE32" s="273">
        <v>3.397322566730052E-4</v>
      </c>
      <c r="AF32" s="273">
        <v>5.6844736365914959E-4</v>
      </c>
      <c r="AG32" s="273">
        <v>5.8926703769768263E-4</v>
      </c>
      <c r="AH32" s="273">
        <v>2.9683746268670467E-3</v>
      </c>
      <c r="AI32" s="273">
        <v>2.4186620740956873E-3</v>
      </c>
      <c r="AJ32" s="273">
        <v>3.6980177448849801E-3</v>
      </c>
      <c r="AK32" s="273">
        <v>0</v>
      </c>
      <c r="AL32" s="273">
        <v>0</v>
      </c>
      <c r="AM32" s="273">
        <v>1.6557990927669767E-3</v>
      </c>
      <c r="AN32" s="273">
        <v>1.7184613569998744E-3</v>
      </c>
      <c r="AO32" s="273">
        <v>2.9149826658598026E-3</v>
      </c>
      <c r="AP32" s="273">
        <v>0</v>
      </c>
      <c r="AQ32" s="273">
        <v>6.0829197487287791E-4</v>
      </c>
      <c r="AR32" s="273">
        <v>8.68727463653529E-4</v>
      </c>
      <c r="AS32" s="273">
        <v>1.2874250201514623E-3</v>
      </c>
      <c r="AT32" s="273">
        <v>4.4776574784851693E-4</v>
      </c>
      <c r="AU32" s="273">
        <v>3.2186267594436593E-4</v>
      </c>
      <c r="AV32" s="273">
        <v>4.8836699444095E-4</v>
      </c>
      <c r="AW32" s="273">
        <v>7.0097790624947182E-4</v>
      </c>
      <c r="AX32" s="273">
        <v>3.7677694812212589E-4</v>
      </c>
      <c r="AY32" s="273">
        <v>3.9356488452810235E-4</v>
      </c>
      <c r="AZ32" s="273">
        <v>2.6255281271139898E-4</v>
      </c>
      <c r="BA32" s="273">
        <v>1.8651881666132425E-4</v>
      </c>
      <c r="BB32" s="273">
        <v>6.4284460374017466E-4</v>
      </c>
      <c r="BC32" s="273">
        <v>2.7629891755198943E-4</v>
      </c>
      <c r="BD32" s="273">
        <v>2.9555444079558467E-4</v>
      </c>
      <c r="BE32" s="273">
        <v>2.8356285289154819E-4</v>
      </c>
      <c r="BF32" s="273">
        <v>4.3456761422914852E-4</v>
      </c>
      <c r="BG32" s="273">
        <v>5.0670673649827816E-4</v>
      </c>
      <c r="BH32" s="273">
        <v>6.9827456674996849E-4</v>
      </c>
      <c r="BI32" s="273">
        <v>2.2991495492843033E-3</v>
      </c>
      <c r="BJ32" s="273">
        <v>8.2058807406586078E-4</v>
      </c>
      <c r="BK32" s="273">
        <v>9.7167990383322011E-4</v>
      </c>
      <c r="BL32" s="273">
        <v>2.968928365373099E-3</v>
      </c>
      <c r="BM32" s="273">
        <v>3.9543480183411497E-3</v>
      </c>
      <c r="BN32" s="273">
        <v>9.4277288853561094E-3</v>
      </c>
      <c r="BO32" s="273">
        <v>1.5165647270878886E-3</v>
      </c>
      <c r="BP32" s="273">
        <v>1.8176284774477241E-3</v>
      </c>
      <c r="BQ32" s="273">
        <v>1.1478960456779109E-3</v>
      </c>
      <c r="BR32" s="273">
        <v>1.1347832701049444E-3</v>
      </c>
      <c r="BS32" s="273">
        <v>4.6165525118231442E-4</v>
      </c>
      <c r="BT32" s="273">
        <v>4.173229182539641E-4</v>
      </c>
      <c r="BU32" s="273">
        <v>2.715886463785599E-4</v>
      </c>
      <c r="BV32" s="273">
        <v>5.8119109287084838E-5</v>
      </c>
      <c r="BW32" s="273">
        <v>6.4096443247822407E-4</v>
      </c>
      <c r="BX32" s="273">
        <v>4.3571325145084199E-3</v>
      </c>
      <c r="BY32" s="273">
        <v>2.298035495305846E-2</v>
      </c>
      <c r="BZ32" s="273">
        <v>5.1438270188210013E-3</v>
      </c>
      <c r="CA32" s="273">
        <v>1.7097797337819253E-2</v>
      </c>
      <c r="CB32" s="273">
        <v>2.2255406639222577E-3</v>
      </c>
      <c r="CC32" s="273">
        <v>4.1744777346050901E-4</v>
      </c>
      <c r="CD32" s="273">
        <v>3.5481660014873029E-4</v>
      </c>
      <c r="CE32" s="273">
        <v>9.8846993367285568E-4</v>
      </c>
      <c r="CF32" s="273">
        <v>4.4010944910088647E-4</v>
      </c>
      <c r="CG32" s="273">
        <v>5.5854794673802256E-4</v>
      </c>
      <c r="CH32" s="273">
        <v>6.003052819007035E-4</v>
      </c>
      <c r="CI32" s="273">
        <v>1.1776426877690149E-3</v>
      </c>
      <c r="CJ32" s="273">
        <v>5.7491592868837355E-4</v>
      </c>
      <c r="CK32" s="273">
        <v>6.9060596711531313E-4</v>
      </c>
      <c r="CL32" s="273">
        <v>5.2844679267458484E-4</v>
      </c>
      <c r="CM32" s="273">
        <v>6.9592147295092143E-4</v>
      </c>
      <c r="CN32" s="273">
        <v>1.1665715315501116E-3</v>
      </c>
      <c r="CO32" s="273">
        <v>7.716536722536853E-4</v>
      </c>
      <c r="CP32" s="273">
        <v>5.4290735791368699E-4</v>
      </c>
      <c r="CQ32" s="273">
        <v>6.4065916396665559E-4</v>
      </c>
      <c r="CR32" s="273">
        <v>5.9276252378929399E-4</v>
      </c>
      <c r="CS32" s="273">
        <v>4.3337065160314821E-4</v>
      </c>
      <c r="CT32" s="273">
        <v>1.6457447118832854E-3</v>
      </c>
      <c r="CU32" s="273">
        <v>1.6018806620472963E-3</v>
      </c>
      <c r="CV32" s="273">
        <v>1.8302063512111374E-3</v>
      </c>
      <c r="CW32" s="273">
        <v>1.9090830055004501E-3</v>
      </c>
      <c r="CX32" s="273">
        <v>1.2247265128339556E-3</v>
      </c>
      <c r="CY32" s="273">
        <v>2.7499042208356761E-4</v>
      </c>
      <c r="CZ32" s="273">
        <v>2.8221110952492542E-3</v>
      </c>
      <c r="DA32" s="298">
        <v>1.2037452396208661</v>
      </c>
      <c r="DB32" s="298">
        <v>0.94453197</v>
      </c>
    </row>
    <row r="33" spans="1:106" s="275" customFormat="1" ht="15" customHeight="1" x14ac:dyDescent="0.15">
      <c r="A33" s="276" t="s">
        <v>355</v>
      </c>
      <c r="B33" s="277" t="s">
        <v>552</v>
      </c>
      <c r="C33" s="272">
        <v>1.493142750719682E-3</v>
      </c>
      <c r="D33" s="273">
        <v>7.8752720713440186E-4</v>
      </c>
      <c r="E33" s="273">
        <v>1.2846168147787344E-3</v>
      </c>
      <c r="F33" s="273">
        <v>1.9218888381140073E-3</v>
      </c>
      <c r="G33" s="273">
        <v>3.6332565196756307E-3</v>
      </c>
      <c r="H33" s="273">
        <v>0</v>
      </c>
      <c r="I33" s="273">
        <v>3.8676014220696212E-4</v>
      </c>
      <c r="J33" s="273">
        <v>1.3070478533547985E-3</v>
      </c>
      <c r="K33" s="273">
        <v>4.7038590530164544E-3</v>
      </c>
      <c r="L33" s="273">
        <v>1.181727436971579E-3</v>
      </c>
      <c r="M33" s="273">
        <v>3.7411556020482514E-3</v>
      </c>
      <c r="N33" s="273">
        <v>4.9036216355080051E-3</v>
      </c>
      <c r="O33" s="273">
        <v>6.2059328842556313E-3</v>
      </c>
      <c r="P33" s="273">
        <v>7.4352648497937653E-4</v>
      </c>
      <c r="Q33" s="273">
        <v>1.4173737910796282E-3</v>
      </c>
      <c r="R33" s="273">
        <v>2.6007734740798615E-3</v>
      </c>
      <c r="S33" s="273">
        <v>1.8959473975844561E-3</v>
      </c>
      <c r="T33" s="273">
        <v>7.2605816596066691E-3</v>
      </c>
      <c r="U33" s="273">
        <v>1.4366718743716888E-3</v>
      </c>
      <c r="V33" s="273">
        <v>6.7813124144564018E-3</v>
      </c>
      <c r="W33" s="273">
        <v>1.024659100849324E-2</v>
      </c>
      <c r="X33" s="273">
        <v>2.3319811243197684E-3</v>
      </c>
      <c r="Y33" s="273">
        <v>7.6691051203730664E-4</v>
      </c>
      <c r="Z33" s="273">
        <v>2.7302399802699016E-4</v>
      </c>
      <c r="AA33" s="273">
        <v>2.5409614682811042E-4</v>
      </c>
      <c r="AB33" s="273">
        <v>7.9126398436471859E-3</v>
      </c>
      <c r="AC33" s="273">
        <v>3.6688396189918761E-3</v>
      </c>
      <c r="AD33" s="273">
        <v>1.0101386099185238E-4</v>
      </c>
      <c r="AE33" s="273">
        <v>1.0538721145245253</v>
      </c>
      <c r="AF33" s="273">
        <v>1.379235490988601E-2</v>
      </c>
      <c r="AG33" s="273">
        <v>3.5848168074784381E-3</v>
      </c>
      <c r="AH33" s="273">
        <v>8.2439722090182736E-3</v>
      </c>
      <c r="AI33" s="273">
        <v>3.2204069841870254E-4</v>
      </c>
      <c r="AJ33" s="273">
        <v>8.6507383885708531E-4</v>
      </c>
      <c r="AK33" s="273">
        <v>0</v>
      </c>
      <c r="AL33" s="273">
        <v>0</v>
      </c>
      <c r="AM33" s="273">
        <v>6.6265421878103513E-5</v>
      </c>
      <c r="AN33" s="273">
        <v>2.224384716516415E-4</v>
      </c>
      <c r="AO33" s="273">
        <v>3.4828201691127002E-4</v>
      </c>
      <c r="AP33" s="273">
        <v>0</v>
      </c>
      <c r="AQ33" s="273">
        <v>7.5243320902719079E-4</v>
      </c>
      <c r="AR33" s="273">
        <v>3.6843934280720908E-4</v>
      </c>
      <c r="AS33" s="273">
        <v>8.3991599818799504E-4</v>
      </c>
      <c r="AT33" s="273">
        <v>8.1991045212503335E-4</v>
      </c>
      <c r="AU33" s="273">
        <v>2.9569968314365944E-3</v>
      </c>
      <c r="AV33" s="273">
        <v>7.6097715493649142E-3</v>
      </c>
      <c r="AW33" s="273">
        <v>5.3027285691814637E-3</v>
      </c>
      <c r="AX33" s="273">
        <v>2.843914524006055E-3</v>
      </c>
      <c r="AY33" s="273">
        <v>5.9355702090077671E-3</v>
      </c>
      <c r="AZ33" s="273">
        <v>8.349173552528448E-3</v>
      </c>
      <c r="BA33" s="273">
        <v>2.3877919023047173E-3</v>
      </c>
      <c r="BB33" s="273">
        <v>6.9276345362354738E-3</v>
      </c>
      <c r="BC33" s="273">
        <v>8.0852363146249901E-3</v>
      </c>
      <c r="BD33" s="273">
        <v>8.6142107209823578E-3</v>
      </c>
      <c r="BE33" s="273">
        <v>5.6659716951442405E-3</v>
      </c>
      <c r="BF33" s="273">
        <v>1.0420822661018562E-3</v>
      </c>
      <c r="BG33" s="273">
        <v>1.4003804029187627E-3</v>
      </c>
      <c r="BH33" s="273">
        <v>9.8923249632291276E-3</v>
      </c>
      <c r="BI33" s="273">
        <v>6.0553705774073208E-4</v>
      </c>
      <c r="BJ33" s="273">
        <v>2.589991292108575E-3</v>
      </c>
      <c r="BK33" s="273">
        <v>3.7977485228282309E-3</v>
      </c>
      <c r="BL33" s="273">
        <v>2.2458556336308702E-3</v>
      </c>
      <c r="BM33" s="273">
        <v>3.5785658923266996E-4</v>
      </c>
      <c r="BN33" s="273">
        <v>1.9718789275842687E-4</v>
      </c>
      <c r="BO33" s="273">
        <v>9.1438436936927495E-3</v>
      </c>
      <c r="BP33" s="273">
        <v>6.9057790358274503E-4</v>
      </c>
      <c r="BQ33" s="273">
        <v>4.5412635325811895E-4</v>
      </c>
      <c r="BR33" s="273">
        <v>2.2713320110068504E-3</v>
      </c>
      <c r="BS33" s="273">
        <v>9.0584182513315419E-4</v>
      </c>
      <c r="BT33" s="273">
        <v>2.5419592773408349E-4</v>
      </c>
      <c r="BU33" s="273">
        <v>5.0619274075727923E-4</v>
      </c>
      <c r="BV33" s="273">
        <v>1.8971810779360059E-4</v>
      </c>
      <c r="BW33" s="273">
        <v>2.3849882184020298E-4</v>
      </c>
      <c r="BX33" s="273">
        <v>2.3049316663918053E-4</v>
      </c>
      <c r="BY33" s="273">
        <v>7.0745270459155287E-4</v>
      </c>
      <c r="BZ33" s="273">
        <v>2.7395017027762286E-4</v>
      </c>
      <c r="CA33" s="273">
        <v>3.1962253873854589E-4</v>
      </c>
      <c r="CB33" s="273">
        <v>6.3690370881927928E-4</v>
      </c>
      <c r="CC33" s="273">
        <v>1.0223677181974181E-3</v>
      </c>
      <c r="CD33" s="273">
        <v>2.8253527791880921E-4</v>
      </c>
      <c r="CE33" s="273">
        <v>1.0396267206702023E-4</v>
      </c>
      <c r="CF33" s="273">
        <v>2.625374339929674E-4</v>
      </c>
      <c r="CG33" s="273">
        <v>6.4000021436786422E-4</v>
      </c>
      <c r="CH33" s="273">
        <v>1.6436409400895574E-3</v>
      </c>
      <c r="CI33" s="273">
        <v>4.3938035965922976E-4</v>
      </c>
      <c r="CJ33" s="273">
        <v>2.5854061622670061E-4</v>
      </c>
      <c r="CK33" s="273">
        <v>2.05848596932469E-3</v>
      </c>
      <c r="CL33" s="273">
        <v>3.9703579741999506E-4</v>
      </c>
      <c r="CM33" s="273">
        <v>3.0787635603265687E-4</v>
      </c>
      <c r="CN33" s="273">
        <v>3.0101532890219716E-4</v>
      </c>
      <c r="CO33" s="273">
        <v>8.5080897529386692E-4</v>
      </c>
      <c r="CP33" s="273">
        <v>4.1233287794071157E-4</v>
      </c>
      <c r="CQ33" s="273">
        <v>1.4456875940517865E-3</v>
      </c>
      <c r="CR33" s="273">
        <v>1.7498085176023623E-3</v>
      </c>
      <c r="CS33" s="273">
        <v>4.5075631608452955E-4</v>
      </c>
      <c r="CT33" s="273">
        <v>8.4800054598778321E-4</v>
      </c>
      <c r="CU33" s="273">
        <v>7.1850975130581464E-4</v>
      </c>
      <c r="CV33" s="273">
        <v>1.1733854844626843E-3</v>
      </c>
      <c r="CW33" s="273">
        <v>1.5895024727179028E-3</v>
      </c>
      <c r="CX33" s="273">
        <v>4.9846625374923444E-4</v>
      </c>
      <c r="CY33" s="273">
        <v>9.3782136338728637E-3</v>
      </c>
      <c r="CZ33" s="273">
        <v>1.0454115699059547E-3</v>
      </c>
      <c r="DA33" s="299">
        <v>1.2948488552244568</v>
      </c>
      <c r="DB33" s="299">
        <v>1.01601743</v>
      </c>
    </row>
    <row r="34" spans="1:106" s="275" customFormat="1" ht="15" customHeight="1" x14ac:dyDescent="0.15">
      <c r="A34" s="276" t="s">
        <v>356</v>
      </c>
      <c r="B34" s="277" t="s">
        <v>553</v>
      </c>
      <c r="C34" s="272">
        <v>5.7396737789465207E-5</v>
      </c>
      <c r="D34" s="273">
        <v>2.5572061417778756E-5</v>
      </c>
      <c r="E34" s="273">
        <v>8.8648913139799745E-5</v>
      </c>
      <c r="F34" s="273">
        <v>3.4120204891400231E-5</v>
      </c>
      <c r="G34" s="273">
        <v>2.613415503441267E-5</v>
      </c>
      <c r="H34" s="273">
        <v>0</v>
      </c>
      <c r="I34" s="273">
        <v>1.1882971898323259E-4</v>
      </c>
      <c r="J34" s="273">
        <v>1.5564259374024088E-5</v>
      </c>
      <c r="K34" s="273">
        <v>2.0987627001875473E-5</v>
      </c>
      <c r="L34" s="273">
        <v>2.8133505004479386E-5</v>
      </c>
      <c r="M34" s="273">
        <v>1.6551860184743158E-5</v>
      </c>
      <c r="N34" s="273">
        <v>2.0043955710986669E-5</v>
      </c>
      <c r="O34" s="273">
        <v>1.4354928965504268E-5</v>
      </c>
      <c r="P34" s="273">
        <v>1.5704796260235062E-5</v>
      </c>
      <c r="Q34" s="273">
        <v>1.7467972651994171E-5</v>
      </c>
      <c r="R34" s="273">
        <v>4.686682582162561E-5</v>
      </c>
      <c r="S34" s="273">
        <v>2.6623154309253173E-5</v>
      </c>
      <c r="T34" s="273">
        <v>2.4750419983233563E-5</v>
      </c>
      <c r="U34" s="273">
        <v>1.724080265844024E-5</v>
      </c>
      <c r="V34" s="273">
        <v>1.4314123210121956E-5</v>
      </c>
      <c r="W34" s="273">
        <v>1.590851326141179E-5</v>
      </c>
      <c r="X34" s="273">
        <v>3.209300821757917E-5</v>
      </c>
      <c r="Y34" s="273">
        <v>2.9930590888106436E-5</v>
      </c>
      <c r="Z34" s="273">
        <v>3.4932978184034312E-5</v>
      </c>
      <c r="AA34" s="273">
        <v>1.0427553820198926E-5</v>
      </c>
      <c r="AB34" s="273">
        <v>2.840514494596152E-5</v>
      </c>
      <c r="AC34" s="273">
        <v>7.4826834271996267E-6</v>
      </c>
      <c r="AD34" s="273">
        <v>2.5662323632898549E-5</v>
      </c>
      <c r="AE34" s="273">
        <v>1.9247490993138481E-5</v>
      </c>
      <c r="AF34" s="273">
        <v>1.0008073582313717</v>
      </c>
      <c r="AG34" s="273">
        <v>1.4671466155185627E-3</v>
      </c>
      <c r="AH34" s="273">
        <v>2.3528063437153685E-5</v>
      </c>
      <c r="AI34" s="273">
        <v>7.8316259669931635E-5</v>
      </c>
      <c r="AJ34" s="273">
        <v>5.3343957740535276E-5</v>
      </c>
      <c r="AK34" s="273">
        <v>0</v>
      </c>
      <c r="AL34" s="273">
        <v>0</v>
      </c>
      <c r="AM34" s="273">
        <v>1.4399267698296927E-5</v>
      </c>
      <c r="AN34" s="273">
        <v>1.7710386720004748E-5</v>
      </c>
      <c r="AO34" s="273">
        <v>3.7043371884493615E-5</v>
      </c>
      <c r="AP34" s="273">
        <v>0</v>
      </c>
      <c r="AQ34" s="273">
        <v>9.9932546818022138E-6</v>
      </c>
      <c r="AR34" s="273">
        <v>4.7583331121825808E-5</v>
      </c>
      <c r="AS34" s="273">
        <v>2.2327622586325333E-5</v>
      </c>
      <c r="AT34" s="273">
        <v>1.5083651675377148E-4</v>
      </c>
      <c r="AU34" s="273">
        <v>9.0935817482509267E-5</v>
      </c>
      <c r="AV34" s="273">
        <v>9.9460314076186987E-5</v>
      </c>
      <c r="AW34" s="273">
        <v>1.0654221720677727E-4</v>
      </c>
      <c r="AX34" s="273">
        <v>2.2758802124857951E-5</v>
      </c>
      <c r="AY34" s="273">
        <v>1.4175023712921541E-4</v>
      </c>
      <c r="AZ34" s="273">
        <v>1.2281499344585063E-4</v>
      </c>
      <c r="BA34" s="273">
        <v>3.6761674410060216E-5</v>
      </c>
      <c r="BB34" s="273">
        <v>7.7616142187207548E-5</v>
      </c>
      <c r="BC34" s="273">
        <v>2.3314787182076967E-4</v>
      </c>
      <c r="BD34" s="273">
        <v>4.5088358230976566E-5</v>
      </c>
      <c r="BE34" s="273">
        <v>2.1183842965784457E-4</v>
      </c>
      <c r="BF34" s="273">
        <v>1.513665828131296E-4</v>
      </c>
      <c r="BG34" s="273">
        <v>2.3284478745265217E-4</v>
      </c>
      <c r="BH34" s="273">
        <v>7.5176130235645862E-5</v>
      </c>
      <c r="BI34" s="273">
        <v>9.0415868170304697E-5</v>
      </c>
      <c r="BJ34" s="273">
        <v>1.5620496958142751E-5</v>
      </c>
      <c r="BK34" s="273">
        <v>2.0318498726824637E-5</v>
      </c>
      <c r="BL34" s="273">
        <v>7.1501202481690857E-5</v>
      </c>
      <c r="BM34" s="273">
        <v>7.178454231858456E-5</v>
      </c>
      <c r="BN34" s="273">
        <v>1.0578335485561136E-5</v>
      </c>
      <c r="BO34" s="273">
        <v>4.6684356552617254E-5</v>
      </c>
      <c r="BP34" s="273">
        <v>2.055522880490891E-4</v>
      </c>
      <c r="BQ34" s="273">
        <v>1.4379421975523281E-5</v>
      </c>
      <c r="BR34" s="273">
        <v>1.4925852379717236E-5</v>
      </c>
      <c r="BS34" s="273">
        <v>7.4875770743323763E-6</v>
      </c>
      <c r="BT34" s="273">
        <v>5.2492885587936132E-6</v>
      </c>
      <c r="BU34" s="273">
        <v>4.0629319614977054E-6</v>
      </c>
      <c r="BV34" s="273">
        <v>8.9522709171858033E-7</v>
      </c>
      <c r="BW34" s="273">
        <v>1.1728412586365484E-5</v>
      </c>
      <c r="BX34" s="273">
        <v>4.9948312037856617E-5</v>
      </c>
      <c r="BY34" s="273">
        <v>2.4708155495445729E-4</v>
      </c>
      <c r="BZ34" s="273">
        <v>6.0313357189305358E-5</v>
      </c>
      <c r="CA34" s="273">
        <v>1.4642579438316533E-5</v>
      </c>
      <c r="CB34" s="273">
        <v>2.8398594712567087E-5</v>
      </c>
      <c r="CC34" s="273">
        <v>2.0319505230774073E-5</v>
      </c>
      <c r="CD34" s="273">
        <v>1.0878056118971083E-5</v>
      </c>
      <c r="CE34" s="273">
        <v>1.1532457587526312E-5</v>
      </c>
      <c r="CF34" s="273">
        <v>1.3405195529620743E-5</v>
      </c>
      <c r="CG34" s="273">
        <v>1.6585377237468552E-5</v>
      </c>
      <c r="CH34" s="273">
        <v>1.5228943422292442E-5</v>
      </c>
      <c r="CI34" s="273">
        <v>3.3519108707503599E-5</v>
      </c>
      <c r="CJ34" s="273">
        <v>8.2842549540483168E-6</v>
      </c>
      <c r="CK34" s="273">
        <v>2.1258091594490837E-5</v>
      </c>
      <c r="CL34" s="273">
        <v>2.0697202108441279E-5</v>
      </c>
      <c r="CM34" s="273">
        <v>3.0091276787547381E-5</v>
      </c>
      <c r="CN34" s="273">
        <v>2.8166325938429527E-5</v>
      </c>
      <c r="CO34" s="273">
        <v>8.3026448900712257E-5</v>
      </c>
      <c r="CP34" s="273">
        <v>8.1690783355342994E-5</v>
      </c>
      <c r="CQ34" s="273">
        <v>1.069442260536167E-5</v>
      </c>
      <c r="CR34" s="273">
        <v>6.347691164461151E-4</v>
      </c>
      <c r="CS34" s="273">
        <v>7.576127595902891E-6</v>
      </c>
      <c r="CT34" s="273">
        <v>4.1564854129175472E-5</v>
      </c>
      <c r="CU34" s="273">
        <v>1.3069533708749258E-5</v>
      </c>
      <c r="CV34" s="273">
        <v>2.1965798587487466E-5</v>
      </c>
      <c r="CW34" s="273">
        <v>3.6352643851543478E-5</v>
      </c>
      <c r="CX34" s="273">
        <v>2.3920471296409235E-5</v>
      </c>
      <c r="CY34" s="273">
        <v>1.5460609068734566E-4</v>
      </c>
      <c r="CZ34" s="273">
        <v>2.4301630994871442E-5</v>
      </c>
      <c r="DA34" s="298">
        <v>1.0075661579633011</v>
      </c>
      <c r="DB34" s="298">
        <v>0.79059789000000003</v>
      </c>
    </row>
    <row r="35" spans="1:106" s="275" customFormat="1" ht="15" customHeight="1" x14ac:dyDescent="0.15">
      <c r="A35" s="276" t="s">
        <v>357</v>
      </c>
      <c r="B35" s="277" t="s">
        <v>554</v>
      </c>
      <c r="C35" s="272">
        <v>6.0340006927297707E-7</v>
      </c>
      <c r="D35" s="273">
        <v>1.8672371790514439E-7</v>
      </c>
      <c r="E35" s="273">
        <v>2.360924091773647E-7</v>
      </c>
      <c r="F35" s="273">
        <v>7.8121146991207409E-7</v>
      </c>
      <c r="G35" s="273">
        <v>1.7451106533192235E-6</v>
      </c>
      <c r="H35" s="273">
        <v>0</v>
      </c>
      <c r="I35" s="273">
        <v>1.303931179117877E-5</v>
      </c>
      <c r="J35" s="273">
        <v>1.8942232817439666E-7</v>
      </c>
      <c r="K35" s="273">
        <v>7.392382042583381E-7</v>
      </c>
      <c r="L35" s="273">
        <v>4.6480901927182201E-7</v>
      </c>
      <c r="M35" s="273">
        <v>5.2649928774087972E-7</v>
      </c>
      <c r="N35" s="273">
        <v>4.3226570962069758E-7</v>
      </c>
      <c r="O35" s="273">
        <v>2.6232423180110913E-7</v>
      </c>
      <c r="P35" s="273">
        <v>3.495880594161827E-7</v>
      </c>
      <c r="Q35" s="273">
        <v>1.2979912352545351E-6</v>
      </c>
      <c r="R35" s="273">
        <v>1.1811542015483261E-5</v>
      </c>
      <c r="S35" s="273">
        <v>1.6890781884923986E-6</v>
      </c>
      <c r="T35" s="273">
        <v>4.3668264687371221E-6</v>
      </c>
      <c r="U35" s="273">
        <v>5.4753975750285261E-7</v>
      </c>
      <c r="V35" s="273">
        <v>7.435069405239509E-7</v>
      </c>
      <c r="W35" s="273">
        <v>5.8688740443331769E-7</v>
      </c>
      <c r="X35" s="273">
        <v>8.3439232012748332E-7</v>
      </c>
      <c r="Y35" s="273">
        <v>5.3695859840698499E-7</v>
      </c>
      <c r="Z35" s="273">
        <v>1.5377328829048905E-7</v>
      </c>
      <c r="AA35" s="273">
        <v>1.3789565291085041E-7</v>
      </c>
      <c r="AB35" s="273">
        <v>4.7547763200392997E-7</v>
      </c>
      <c r="AC35" s="273">
        <v>3.1824098233151678E-6</v>
      </c>
      <c r="AD35" s="273">
        <v>3.9740483175032615E-6</v>
      </c>
      <c r="AE35" s="273">
        <v>6.9069231210665656E-7</v>
      </c>
      <c r="AF35" s="273">
        <v>1.3537627721139551E-6</v>
      </c>
      <c r="AG35" s="273">
        <v>1.0011167624273876</v>
      </c>
      <c r="AH35" s="273">
        <v>7.303156195389834E-7</v>
      </c>
      <c r="AI35" s="273">
        <v>1.6007378034595874E-6</v>
      </c>
      <c r="AJ35" s="273">
        <v>1.8608882957893863E-6</v>
      </c>
      <c r="AK35" s="273">
        <v>0</v>
      </c>
      <c r="AL35" s="273">
        <v>0</v>
      </c>
      <c r="AM35" s="273">
        <v>1.0403186836719176E-7</v>
      </c>
      <c r="AN35" s="273">
        <v>1.4223405570671233E-6</v>
      </c>
      <c r="AO35" s="273">
        <v>2.6318258902932865E-6</v>
      </c>
      <c r="AP35" s="273">
        <v>0</v>
      </c>
      <c r="AQ35" s="273">
        <v>4.5872008902037694E-7</v>
      </c>
      <c r="AR35" s="273">
        <v>2.6797042135833709E-6</v>
      </c>
      <c r="AS35" s="273">
        <v>4.0319683445664262E-7</v>
      </c>
      <c r="AT35" s="273">
        <v>3.4422951488314211E-7</v>
      </c>
      <c r="AU35" s="273">
        <v>2.7686924206442819E-6</v>
      </c>
      <c r="AV35" s="273">
        <v>2.0016005521635378E-5</v>
      </c>
      <c r="AW35" s="273">
        <v>1.6807560353705406E-6</v>
      </c>
      <c r="AX35" s="273">
        <v>1.1217857915356696E-6</v>
      </c>
      <c r="AY35" s="273">
        <v>5.2191987165779468E-7</v>
      </c>
      <c r="AZ35" s="273">
        <v>2.0756937839848871E-7</v>
      </c>
      <c r="BA35" s="273">
        <v>1.8385772828726473E-6</v>
      </c>
      <c r="BB35" s="273">
        <v>1.8892597148991489E-7</v>
      </c>
      <c r="BC35" s="273">
        <v>4.3193623454101094E-6</v>
      </c>
      <c r="BD35" s="273">
        <v>2.6066214614004044E-7</v>
      </c>
      <c r="BE35" s="273">
        <v>5.9529695797557106E-7</v>
      </c>
      <c r="BF35" s="273">
        <v>5.9556366862146075E-7</v>
      </c>
      <c r="BG35" s="273">
        <v>9.4801985383191318E-7</v>
      </c>
      <c r="BH35" s="273">
        <v>1.6207259893569318E-5</v>
      </c>
      <c r="BI35" s="273">
        <v>6.823376917039902E-7</v>
      </c>
      <c r="BJ35" s="273">
        <v>4.2384681079691829E-7</v>
      </c>
      <c r="BK35" s="273">
        <v>7.3267930417547991E-7</v>
      </c>
      <c r="BL35" s="273">
        <v>7.3135503690334227E-7</v>
      </c>
      <c r="BM35" s="273">
        <v>7.4149115562659295E-7</v>
      </c>
      <c r="BN35" s="273">
        <v>1.21123347047833E-5</v>
      </c>
      <c r="BO35" s="273">
        <v>1.1077087469956501E-6</v>
      </c>
      <c r="BP35" s="273">
        <v>1.2142600575923037E-6</v>
      </c>
      <c r="BQ35" s="273">
        <v>8.1147337749120083E-7</v>
      </c>
      <c r="BR35" s="273">
        <v>1.0810676837186915E-6</v>
      </c>
      <c r="BS35" s="273">
        <v>1.1486349400289491E-6</v>
      </c>
      <c r="BT35" s="273">
        <v>2.4978110281114218E-7</v>
      </c>
      <c r="BU35" s="273">
        <v>2.6978987209225586E-7</v>
      </c>
      <c r="BV35" s="273">
        <v>8.2520234005271247E-8</v>
      </c>
      <c r="BW35" s="273">
        <v>1.3497477665733352E-6</v>
      </c>
      <c r="BX35" s="273">
        <v>4.2923095672079609E-7</v>
      </c>
      <c r="BY35" s="273">
        <v>6.3933005057002503E-7</v>
      </c>
      <c r="BZ35" s="273">
        <v>6.6023699225526691E-7</v>
      </c>
      <c r="CA35" s="273">
        <v>5.2411491267151362E-7</v>
      </c>
      <c r="CB35" s="273">
        <v>2.661941770003298E-7</v>
      </c>
      <c r="CC35" s="273">
        <v>3.3476722920661424E-7</v>
      </c>
      <c r="CD35" s="273">
        <v>3.6930084367215034E-7</v>
      </c>
      <c r="CE35" s="273">
        <v>2.8045558079271353E-6</v>
      </c>
      <c r="CF35" s="273">
        <v>1.9343368894909388E-5</v>
      </c>
      <c r="CG35" s="273">
        <v>2.6655280591171446E-6</v>
      </c>
      <c r="CH35" s="273">
        <v>1.6613050367901093E-6</v>
      </c>
      <c r="CI35" s="273">
        <v>1.8246919496603323E-6</v>
      </c>
      <c r="CJ35" s="273">
        <v>4.8035454302857587E-7</v>
      </c>
      <c r="CK35" s="273">
        <v>4.3521403166915757E-6</v>
      </c>
      <c r="CL35" s="273">
        <v>4.2037012113001475E-7</v>
      </c>
      <c r="CM35" s="273">
        <v>8.6925505589673716E-7</v>
      </c>
      <c r="CN35" s="273">
        <v>4.6651994609791594E-7</v>
      </c>
      <c r="CO35" s="273">
        <v>7.7846056994621577E-6</v>
      </c>
      <c r="CP35" s="273">
        <v>3.5887512924884815E-6</v>
      </c>
      <c r="CQ35" s="273">
        <v>1.1147537088247307E-6</v>
      </c>
      <c r="CR35" s="273">
        <v>3.1392997315713511E-7</v>
      </c>
      <c r="CS35" s="273">
        <v>7.1907220881716742E-7</v>
      </c>
      <c r="CT35" s="273">
        <v>2.9832390748915968E-6</v>
      </c>
      <c r="CU35" s="273">
        <v>5.148950426430194E-7</v>
      </c>
      <c r="CV35" s="273">
        <v>2.1107109683686198E-6</v>
      </c>
      <c r="CW35" s="273">
        <v>1.4310514232133168E-6</v>
      </c>
      <c r="CX35" s="273">
        <v>6.9992732459813684E-6</v>
      </c>
      <c r="CY35" s="273">
        <v>7.5745624702731062E-7</v>
      </c>
      <c r="CZ35" s="273">
        <v>6.9270947368260787E-6</v>
      </c>
      <c r="DA35" s="298">
        <v>1.0013283027218922</v>
      </c>
      <c r="DB35" s="298">
        <v>0.78570329000000005</v>
      </c>
    </row>
    <row r="36" spans="1:106" s="275" customFormat="1" ht="15" customHeight="1" x14ac:dyDescent="0.15">
      <c r="A36" s="276" t="s">
        <v>358</v>
      </c>
      <c r="B36" s="277" t="s">
        <v>555</v>
      </c>
      <c r="C36" s="272">
        <v>5.6217819065696588E-5</v>
      </c>
      <c r="D36" s="273">
        <v>2.3070728662839544E-5</v>
      </c>
      <c r="E36" s="273">
        <v>4.5570989493701804E-5</v>
      </c>
      <c r="F36" s="273">
        <v>1.4206141925558291E-4</v>
      </c>
      <c r="G36" s="273">
        <v>2.8645881752552935E-5</v>
      </c>
      <c r="H36" s="273">
        <v>0</v>
      </c>
      <c r="I36" s="273">
        <v>8.5811436003461588E-5</v>
      </c>
      <c r="J36" s="273">
        <v>9.9474683855473527E-5</v>
      </c>
      <c r="K36" s="273">
        <v>3.7814615050239797E-4</v>
      </c>
      <c r="L36" s="273">
        <v>3.7186663379372904E-5</v>
      </c>
      <c r="M36" s="273">
        <v>3.975324059612209E-5</v>
      </c>
      <c r="N36" s="273">
        <v>3.8667022742911692E-4</v>
      </c>
      <c r="O36" s="273">
        <v>4.4694331857034579E-3</v>
      </c>
      <c r="P36" s="273">
        <v>4.0980689740815709E-5</v>
      </c>
      <c r="Q36" s="273">
        <v>1.5996440358144532E-4</v>
      </c>
      <c r="R36" s="273">
        <v>2.1444086491719761E-4</v>
      </c>
      <c r="S36" s="273">
        <v>6.293715532765693E-5</v>
      </c>
      <c r="T36" s="273">
        <v>3.9544706043284743E-3</v>
      </c>
      <c r="U36" s="273">
        <v>5.1816084508470561E-5</v>
      </c>
      <c r="V36" s="273">
        <v>2.0824329720827792E-5</v>
      </c>
      <c r="W36" s="273">
        <v>2.5198079369863175E-5</v>
      </c>
      <c r="X36" s="273">
        <v>4.5091270714594241E-5</v>
      </c>
      <c r="Y36" s="273">
        <v>2.4710046019123737E-4</v>
      </c>
      <c r="Z36" s="273">
        <v>9.9611742263964261E-5</v>
      </c>
      <c r="AA36" s="273">
        <v>1.6840821501174023E-5</v>
      </c>
      <c r="AB36" s="273">
        <v>2.5089044757483914E-3</v>
      </c>
      <c r="AC36" s="273">
        <v>6.4650988879082986E-4</v>
      </c>
      <c r="AD36" s="273">
        <v>2.4412204277862193E-5</v>
      </c>
      <c r="AE36" s="273">
        <v>9.3557407686719327E-4</v>
      </c>
      <c r="AF36" s="273">
        <v>3.0846008306223953E-4</v>
      </c>
      <c r="AG36" s="273">
        <v>2.3859671019836968E-5</v>
      </c>
      <c r="AH36" s="273">
        <v>1.0112327387024083</v>
      </c>
      <c r="AI36" s="273">
        <v>4.8771997334583142E-5</v>
      </c>
      <c r="AJ36" s="273">
        <v>2.556437515492464E-4</v>
      </c>
      <c r="AK36" s="273">
        <v>0</v>
      </c>
      <c r="AL36" s="273">
        <v>0</v>
      </c>
      <c r="AM36" s="273">
        <v>1.2773924752535855E-5</v>
      </c>
      <c r="AN36" s="273">
        <v>3.3167990559683611E-5</v>
      </c>
      <c r="AO36" s="273">
        <v>3.8409392406545637E-5</v>
      </c>
      <c r="AP36" s="273">
        <v>0</v>
      </c>
      <c r="AQ36" s="273">
        <v>3.8431138496298846E-5</v>
      </c>
      <c r="AR36" s="273">
        <v>5.9028816682757226E-5</v>
      </c>
      <c r="AS36" s="273">
        <v>2.7046579795261111E-4</v>
      </c>
      <c r="AT36" s="273">
        <v>3.5702394226076017E-5</v>
      </c>
      <c r="AU36" s="273">
        <v>9.5691174154766145E-5</v>
      </c>
      <c r="AV36" s="273">
        <v>1.1665105455955572E-2</v>
      </c>
      <c r="AW36" s="273">
        <v>3.5542038462931712E-4</v>
      </c>
      <c r="AX36" s="273">
        <v>1.9126112992812845E-3</v>
      </c>
      <c r="AY36" s="273">
        <v>9.4231336519563327E-5</v>
      </c>
      <c r="AZ36" s="273">
        <v>5.7383814392362965E-4</v>
      </c>
      <c r="BA36" s="273">
        <v>1.4210754485588454E-4</v>
      </c>
      <c r="BB36" s="273">
        <v>1.4866186386724909E-3</v>
      </c>
      <c r="BC36" s="273">
        <v>1.7900690681319151E-4</v>
      </c>
      <c r="BD36" s="273">
        <v>7.6166096272542173E-5</v>
      </c>
      <c r="BE36" s="273">
        <v>2.4393707455732912E-3</v>
      </c>
      <c r="BF36" s="273">
        <v>2.1937310316006946E-4</v>
      </c>
      <c r="BG36" s="273">
        <v>2.7359856929399917E-3</v>
      </c>
      <c r="BH36" s="273">
        <v>1.8810418694946232E-3</v>
      </c>
      <c r="BI36" s="273">
        <v>3.8732096779557839E-5</v>
      </c>
      <c r="BJ36" s="273">
        <v>9.9491164609823266E-4</v>
      </c>
      <c r="BK36" s="273">
        <v>5.4998576943736692E-4</v>
      </c>
      <c r="BL36" s="273">
        <v>4.4973746273623794E-5</v>
      </c>
      <c r="BM36" s="273">
        <v>1.2934604859241185E-4</v>
      </c>
      <c r="BN36" s="273">
        <v>2.7372592730253854E-5</v>
      </c>
      <c r="BO36" s="273">
        <v>7.4755035626782582E-5</v>
      </c>
      <c r="BP36" s="273">
        <v>7.3665382518953328E-5</v>
      </c>
      <c r="BQ36" s="273">
        <v>2.8343848388905297E-5</v>
      </c>
      <c r="BR36" s="273">
        <v>6.1327180163839309E-5</v>
      </c>
      <c r="BS36" s="273">
        <v>1.7409165579656335E-5</v>
      </c>
      <c r="BT36" s="273">
        <v>1.163992549438262E-5</v>
      </c>
      <c r="BU36" s="273">
        <v>1.5192818058674041E-5</v>
      </c>
      <c r="BV36" s="273">
        <v>7.378742772667173E-6</v>
      </c>
      <c r="BW36" s="273">
        <v>2.5764963165117689E-5</v>
      </c>
      <c r="BX36" s="273">
        <v>5.4246480631482722E-5</v>
      </c>
      <c r="BY36" s="273">
        <v>2.5645773399311035E-4</v>
      </c>
      <c r="BZ36" s="273">
        <v>4.7645080258554369E-5</v>
      </c>
      <c r="CA36" s="273">
        <v>4.192930697227833E-5</v>
      </c>
      <c r="CB36" s="273">
        <v>2.7545787131903786E-5</v>
      </c>
      <c r="CC36" s="273">
        <v>3.2148481587641786E-5</v>
      </c>
      <c r="CD36" s="273">
        <v>3.1663454249723324E-5</v>
      </c>
      <c r="CE36" s="273">
        <v>9.6832690041728734E-6</v>
      </c>
      <c r="CF36" s="273">
        <v>2.1510008210979737E-5</v>
      </c>
      <c r="CG36" s="273">
        <v>3.9926504033904753E-5</v>
      </c>
      <c r="CH36" s="273">
        <v>3.3687000658197825E-5</v>
      </c>
      <c r="CI36" s="273">
        <v>6.4141231825624298E-5</v>
      </c>
      <c r="CJ36" s="273">
        <v>1.310363814103927E-4</v>
      </c>
      <c r="CK36" s="273">
        <v>6.5949986722436179E-4</v>
      </c>
      <c r="CL36" s="273">
        <v>1.5523900012963E-4</v>
      </c>
      <c r="CM36" s="273">
        <v>8.9371262551450275E-5</v>
      </c>
      <c r="CN36" s="273">
        <v>8.1975658001925503E-5</v>
      </c>
      <c r="CO36" s="273">
        <v>9.935307282181334E-5</v>
      </c>
      <c r="CP36" s="273">
        <v>1.4106778656871105E-4</v>
      </c>
      <c r="CQ36" s="273">
        <v>2.9879571826503069E-5</v>
      </c>
      <c r="CR36" s="273">
        <v>1.1395819191329201E-3</v>
      </c>
      <c r="CS36" s="273">
        <v>1.866808293428639E-5</v>
      </c>
      <c r="CT36" s="273">
        <v>2.5418483251346525E-4</v>
      </c>
      <c r="CU36" s="273">
        <v>1.5837846382778885E-4</v>
      </c>
      <c r="CV36" s="273">
        <v>4.9273085205103763E-5</v>
      </c>
      <c r="CW36" s="273">
        <v>1.9168203736044835E-4</v>
      </c>
      <c r="CX36" s="273">
        <v>4.7181217891986322E-5</v>
      </c>
      <c r="CY36" s="273">
        <v>1.1037482611002781E-4</v>
      </c>
      <c r="CZ36" s="273">
        <v>3.7145509717365169E-4</v>
      </c>
      <c r="DA36" s="298">
        <v>1.0575503270931688</v>
      </c>
      <c r="DB36" s="298">
        <v>0.82981852</v>
      </c>
    </row>
    <row r="37" spans="1:106" s="275" customFormat="1" ht="15" customHeight="1" x14ac:dyDescent="0.15">
      <c r="A37" s="276" t="s">
        <v>359</v>
      </c>
      <c r="B37" s="277" t="s">
        <v>556</v>
      </c>
      <c r="C37" s="272">
        <v>8.8285417400567275E-5</v>
      </c>
      <c r="D37" s="273">
        <v>5.0201284895251964E-5</v>
      </c>
      <c r="E37" s="273">
        <v>6.842452556622534E-5</v>
      </c>
      <c r="F37" s="273">
        <v>8.7323312060651846E-5</v>
      </c>
      <c r="G37" s="273">
        <v>2.8598891606704374E-5</v>
      </c>
      <c r="H37" s="273">
        <v>0</v>
      </c>
      <c r="I37" s="273">
        <v>1.8889670275512219E-4</v>
      </c>
      <c r="J37" s="273">
        <v>3.5069783386171863E-5</v>
      </c>
      <c r="K37" s="273">
        <v>2.8837911707027187E-5</v>
      </c>
      <c r="L37" s="273">
        <v>5.5266745484567031E-5</v>
      </c>
      <c r="M37" s="273">
        <v>2.7921895031958771E-5</v>
      </c>
      <c r="N37" s="273">
        <v>3.2009553057911504E-5</v>
      </c>
      <c r="O37" s="273">
        <v>4.1039763257128051E-5</v>
      </c>
      <c r="P37" s="273">
        <v>3.4063979459032416E-5</v>
      </c>
      <c r="Q37" s="273">
        <v>8.4144294470897007E-5</v>
      </c>
      <c r="R37" s="273">
        <v>6.1638185667644692E-5</v>
      </c>
      <c r="S37" s="273">
        <v>4.9965362694573458E-5</v>
      </c>
      <c r="T37" s="273">
        <v>5.2350341624625275E-5</v>
      </c>
      <c r="U37" s="273">
        <v>1.6562879243339082E-4</v>
      </c>
      <c r="V37" s="273">
        <v>8.1401412025897479E-5</v>
      </c>
      <c r="W37" s="273">
        <v>4.9256674137595238E-5</v>
      </c>
      <c r="X37" s="273">
        <v>7.315436268598198E-5</v>
      </c>
      <c r="Y37" s="273">
        <v>1.3650309513265057E-4</v>
      </c>
      <c r="Z37" s="273">
        <v>9.01407085026882E-5</v>
      </c>
      <c r="AA37" s="273">
        <v>1.2496162163311996E-4</v>
      </c>
      <c r="AB37" s="273">
        <v>4.1798984080272506E-5</v>
      </c>
      <c r="AC37" s="273">
        <v>7.8835228925324755E-5</v>
      </c>
      <c r="AD37" s="273">
        <v>1.9707270749157242E-4</v>
      </c>
      <c r="AE37" s="273">
        <v>8.2888594691583653E-5</v>
      </c>
      <c r="AF37" s="273">
        <v>5.3118164422656102E-5</v>
      </c>
      <c r="AG37" s="273">
        <v>2.2985042944687782E-5</v>
      </c>
      <c r="AH37" s="273">
        <v>9.7379121107859883E-5</v>
      </c>
      <c r="AI37" s="273">
        <v>1.0513039073105546</v>
      </c>
      <c r="AJ37" s="273">
        <v>9.0243159311561801E-4</v>
      </c>
      <c r="AK37" s="273">
        <v>0</v>
      </c>
      <c r="AL37" s="273">
        <v>0</v>
      </c>
      <c r="AM37" s="273">
        <v>7.1529313035743403E-5</v>
      </c>
      <c r="AN37" s="273">
        <v>1.4219113495379668E-4</v>
      </c>
      <c r="AO37" s="273">
        <v>1.5518294674442219E-4</v>
      </c>
      <c r="AP37" s="273">
        <v>0</v>
      </c>
      <c r="AQ37" s="273">
        <v>6.0088776168796645E-5</v>
      </c>
      <c r="AR37" s="273">
        <v>8.1695753034556745E-5</v>
      </c>
      <c r="AS37" s="273">
        <v>1.3403456603631984E-4</v>
      </c>
      <c r="AT37" s="273">
        <v>4.4275857443043148E-5</v>
      </c>
      <c r="AU37" s="273">
        <v>4.1452982341347232E-5</v>
      </c>
      <c r="AV37" s="273">
        <v>4.2560000653814723E-5</v>
      </c>
      <c r="AW37" s="273">
        <v>4.0407637194645959E-5</v>
      </c>
      <c r="AX37" s="273">
        <v>1.0956175511929498E-4</v>
      </c>
      <c r="AY37" s="273">
        <v>5.4273467527200866E-5</v>
      </c>
      <c r="AZ37" s="273">
        <v>3.0325271327404445E-5</v>
      </c>
      <c r="BA37" s="273">
        <v>2.8435153045824601E-5</v>
      </c>
      <c r="BB37" s="273">
        <v>7.4555809510965537E-5</v>
      </c>
      <c r="BC37" s="273">
        <v>5.6930610757859616E-5</v>
      </c>
      <c r="BD37" s="273">
        <v>3.2982503358613671E-5</v>
      </c>
      <c r="BE37" s="273">
        <v>1.2366426917248746E-5</v>
      </c>
      <c r="BF37" s="273">
        <v>3.9369000680304177E-5</v>
      </c>
      <c r="BG37" s="273">
        <v>5.4175386287083127E-5</v>
      </c>
      <c r="BH37" s="273">
        <v>1.5450623642877711E-4</v>
      </c>
      <c r="BI37" s="273">
        <v>3.3319683480316415E-5</v>
      </c>
      <c r="BJ37" s="273">
        <v>1.4951941517566108E-2</v>
      </c>
      <c r="BK37" s="273">
        <v>1.9142741625026459E-2</v>
      </c>
      <c r="BL37" s="273">
        <v>2.7720560455518153E-2</v>
      </c>
      <c r="BM37" s="273">
        <v>2.9983847823151827E-4</v>
      </c>
      <c r="BN37" s="273">
        <v>3.6459731925649188E-4</v>
      </c>
      <c r="BO37" s="273">
        <v>6.4525577641297315E-4</v>
      </c>
      <c r="BP37" s="273">
        <v>1.8652595553891047E-4</v>
      </c>
      <c r="BQ37" s="273">
        <v>7.5670037595244205E-5</v>
      </c>
      <c r="BR37" s="273">
        <v>1.0135404414017917E-4</v>
      </c>
      <c r="BS37" s="273">
        <v>7.1610804207300485E-5</v>
      </c>
      <c r="BT37" s="273">
        <v>7.6631271582258315E-5</v>
      </c>
      <c r="BU37" s="273">
        <v>2.8524065436851247E-4</v>
      </c>
      <c r="BV37" s="273">
        <v>2.6528244766499718E-4</v>
      </c>
      <c r="BW37" s="273">
        <v>3.2121290021580568E-4</v>
      </c>
      <c r="BX37" s="273">
        <v>3.7962375404089623E-5</v>
      </c>
      <c r="BY37" s="273">
        <v>2.857522623665939E-4</v>
      </c>
      <c r="BZ37" s="273">
        <v>9.8530933624829323E-5</v>
      </c>
      <c r="CA37" s="273">
        <v>6.4746633713311908E-5</v>
      </c>
      <c r="CB37" s="273">
        <v>1.1143425774845248E-4</v>
      </c>
      <c r="CC37" s="273">
        <v>2.6494969208677081E-4</v>
      </c>
      <c r="CD37" s="273">
        <v>3.4166434807636985E-4</v>
      </c>
      <c r="CE37" s="273">
        <v>3.7616918330565644E-5</v>
      </c>
      <c r="CF37" s="273">
        <v>1.1752578454490393E-4</v>
      </c>
      <c r="CG37" s="273">
        <v>1.1005297669835614E-4</v>
      </c>
      <c r="CH37" s="273">
        <v>5.7597509990938868E-5</v>
      </c>
      <c r="CI37" s="273">
        <v>2.2819704104365632E-4</v>
      </c>
      <c r="CJ37" s="273">
        <v>1.33015905833807E-4</v>
      </c>
      <c r="CK37" s="273">
        <v>1.0150980415578976E-4</v>
      </c>
      <c r="CL37" s="273">
        <v>5.0931561653625502E-5</v>
      </c>
      <c r="CM37" s="273">
        <v>9.2568666223867007E-5</v>
      </c>
      <c r="CN37" s="273">
        <v>6.341350566613605E-5</v>
      </c>
      <c r="CO37" s="273">
        <v>5.0111064016073877E-5</v>
      </c>
      <c r="CP37" s="273">
        <v>4.8558003542234429E-5</v>
      </c>
      <c r="CQ37" s="273">
        <v>4.3023677810862279E-5</v>
      </c>
      <c r="CR37" s="273">
        <v>2.3967421238009259E-5</v>
      </c>
      <c r="CS37" s="273">
        <v>4.4263624264673049E-5</v>
      </c>
      <c r="CT37" s="273">
        <v>9.449165684536983E-5</v>
      </c>
      <c r="CU37" s="273">
        <v>5.467805472262756E-5</v>
      </c>
      <c r="CV37" s="273">
        <v>8.0278835702852792E-5</v>
      </c>
      <c r="CW37" s="273">
        <v>1.0480132862243974E-4</v>
      </c>
      <c r="CX37" s="273">
        <v>8.837504383878878E-5</v>
      </c>
      <c r="CY37" s="273">
        <v>2.9974554747906183E-5</v>
      </c>
      <c r="CZ37" s="273">
        <v>4.7039167632651618E-4</v>
      </c>
      <c r="DA37" s="298">
        <v>1.1238485700422236</v>
      </c>
      <c r="DB37" s="298">
        <v>0.88184017000000003</v>
      </c>
    </row>
    <row r="38" spans="1:106" s="275" customFormat="1" ht="15" customHeight="1" x14ac:dyDescent="0.15">
      <c r="A38" s="276" t="s">
        <v>360</v>
      </c>
      <c r="B38" s="277" t="s">
        <v>642</v>
      </c>
      <c r="C38" s="272">
        <v>7.7738835783798294E-4</v>
      </c>
      <c r="D38" s="273">
        <v>3.7073931661354373E-4</v>
      </c>
      <c r="E38" s="273">
        <v>6.263513144086142E-4</v>
      </c>
      <c r="F38" s="273">
        <v>2.1811588188818694E-5</v>
      </c>
      <c r="G38" s="273">
        <v>2.9023131054958511E-5</v>
      </c>
      <c r="H38" s="273">
        <v>0</v>
      </c>
      <c r="I38" s="273">
        <v>4.5714461490933538E-5</v>
      </c>
      <c r="J38" s="273">
        <v>1.6729267713559644E-4</v>
      </c>
      <c r="K38" s="273">
        <v>2.2529647226923634E-5</v>
      </c>
      <c r="L38" s="273">
        <v>3.1927212664762636E-4</v>
      </c>
      <c r="M38" s="273">
        <v>6.8104678817016023E-5</v>
      </c>
      <c r="N38" s="273">
        <v>8.5642048925164041E-5</v>
      </c>
      <c r="O38" s="273">
        <v>1.6965776473100921E-4</v>
      </c>
      <c r="P38" s="273">
        <v>4.1087677300917865E-4</v>
      </c>
      <c r="Q38" s="273">
        <v>2.7345720793826874E-5</v>
      </c>
      <c r="R38" s="273">
        <v>1.7541175807280389E-5</v>
      </c>
      <c r="S38" s="273">
        <v>3.7451101874127147E-5</v>
      </c>
      <c r="T38" s="273">
        <v>3.7468917995454849E-4</v>
      </c>
      <c r="U38" s="273">
        <v>3.1423772076160479E-4</v>
      </c>
      <c r="V38" s="273">
        <v>4.1044836336205932E-5</v>
      </c>
      <c r="W38" s="273">
        <v>2.4059073096481275E-5</v>
      </c>
      <c r="X38" s="273">
        <v>6.5733945966939321E-4</v>
      </c>
      <c r="Y38" s="273">
        <v>1.2656052955318125E-3</v>
      </c>
      <c r="Z38" s="273">
        <v>1.5773194031284599E-4</v>
      </c>
      <c r="AA38" s="273">
        <v>1.0741926535426399E-4</v>
      </c>
      <c r="AB38" s="273">
        <v>1.9118682850970787E-4</v>
      </c>
      <c r="AC38" s="273">
        <v>1.2140423822553137E-4</v>
      </c>
      <c r="AD38" s="273">
        <v>1.4736350798653076E-3</v>
      </c>
      <c r="AE38" s="273">
        <v>4.7570796040153601E-5</v>
      </c>
      <c r="AF38" s="273">
        <v>6.8731849170688481E-5</v>
      </c>
      <c r="AG38" s="273">
        <v>9.9903477933816162E-6</v>
      </c>
      <c r="AH38" s="273">
        <v>1.0281567561676813E-3</v>
      </c>
      <c r="AI38" s="273">
        <v>1.9654395294674606E-3</v>
      </c>
      <c r="AJ38" s="273">
        <v>1.0030394760065044</v>
      </c>
      <c r="AK38" s="273">
        <v>0</v>
      </c>
      <c r="AL38" s="273">
        <v>0</v>
      </c>
      <c r="AM38" s="273">
        <v>5.5843240599278945E-5</v>
      </c>
      <c r="AN38" s="273">
        <v>1.9157172103735243E-3</v>
      </c>
      <c r="AO38" s="273">
        <v>3.1581034259439288E-4</v>
      </c>
      <c r="AP38" s="273">
        <v>0</v>
      </c>
      <c r="AQ38" s="273">
        <v>2.9951294878799407E-4</v>
      </c>
      <c r="AR38" s="273">
        <v>6.7765173417348669E-4</v>
      </c>
      <c r="AS38" s="273">
        <v>3.9391401805687949E-4</v>
      </c>
      <c r="AT38" s="273">
        <v>8.8674458793788172E-4</v>
      </c>
      <c r="AU38" s="273">
        <v>5.3779118871318671E-4</v>
      </c>
      <c r="AV38" s="273">
        <v>4.0090112875604565E-4</v>
      </c>
      <c r="AW38" s="273">
        <v>2.7106236764970573E-3</v>
      </c>
      <c r="AX38" s="273">
        <v>6.2138484693034452E-3</v>
      </c>
      <c r="AY38" s="273">
        <v>9.5582706997117037E-4</v>
      </c>
      <c r="AZ38" s="273">
        <v>3.1193812865380597E-4</v>
      </c>
      <c r="BA38" s="273">
        <v>4.9549001114238824E-4</v>
      </c>
      <c r="BB38" s="273">
        <v>1.1422770848488108E-3</v>
      </c>
      <c r="BC38" s="273">
        <v>8.0306323340463255E-4</v>
      </c>
      <c r="BD38" s="273">
        <v>2.7943470226570062E-4</v>
      </c>
      <c r="BE38" s="273">
        <v>2.7493281906517509E-4</v>
      </c>
      <c r="BF38" s="273">
        <v>2.8277194766469885E-4</v>
      </c>
      <c r="BG38" s="273">
        <v>4.0161389579576254E-4</v>
      </c>
      <c r="BH38" s="273">
        <v>2.3012051521801582E-4</v>
      </c>
      <c r="BI38" s="273">
        <v>2.7719106870382671E-5</v>
      </c>
      <c r="BJ38" s="273">
        <v>2.2358105173191116E-3</v>
      </c>
      <c r="BK38" s="273">
        <v>2.5490152848943151E-3</v>
      </c>
      <c r="BL38" s="273">
        <v>1.2640426955797381E-3</v>
      </c>
      <c r="BM38" s="273">
        <v>6.2711580375880292E-5</v>
      </c>
      <c r="BN38" s="273">
        <v>7.6714788334808007E-5</v>
      </c>
      <c r="BO38" s="273">
        <v>8.3051969667946807E-4</v>
      </c>
      <c r="BP38" s="273">
        <v>7.4053522457391901E-5</v>
      </c>
      <c r="BQ38" s="273">
        <v>3.6481995102031773E-5</v>
      </c>
      <c r="BR38" s="273">
        <v>4.7422679326409559E-5</v>
      </c>
      <c r="BS38" s="273">
        <v>1.8859839874093195E-5</v>
      </c>
      <c r="BT38" s="273">
        <v>1.6334090568087524E-5</v>
      </c>
      <c r="BU38" s="273">
        <v>3.8281327961825159E-5</v>
      </c>
      <c r="BV38" s="273">
        <v>2.8532959021945313E-5</v>
      </c>
      <c r="BW38" s="273">
        <v>5.708340378407464E-5</v>
      </c>
      <c r="BX38" s="273">
        <v>2.3909469374465298E-5</v>
      </c>
      <c r="BY38" s="273">
        <v>9.2972653207948672E-5</v>
      </c>
      <c r="BZ38" s="273">
        <v>5.1909165399079301E-5</v>
      </c>
      <c r="CA38" s="273">
        <v>4.0841661866506349E-5</v>
      </c>
      <c r="CB38" s="273">
        <v>2.8816004090301638E-5</v>
      </c>
      <c r="CC38" s="273">
        <v>4.4428263705787244E-5</v>
      </c>
      <c r="CD38" s="273">
        <v>5.8662690125990678E-5</v>
      </c>
      <c r="CE38" s="273">
        <v>1.1751890194491995E-5</v>
      </c>
      <c r="CF38" s="273">
        <v>2.8415380036818511E-5</v>
      </c>
      <c r="CG38" s="273">
        <v>3.2435654499815039E-5</v>
      </c>
      <c r="CH38" s="273">
        <v>2.081720319936091E-5</v>
      </c>
      <c r="CI38" s="273">
        <v>5.9787089260564572E-5</v>
      </c>
      <c r="CJ38" s="273">
        <v>1.8984198664068585E-4</v>
      </c>
      <c r="CK38" s="273">
        <v>4.665531018536896E-5</v>
      </c>
      <c r="CL38" s="273">
        <v>4.7051106719967377E-5</v>
      </c>
      <c r="CM38" s="273">
        <v>1.755626293866572E-4</v>
      </c>
      <c r="CN38" s="273">
        <v>1.2794122332793643E-4</v>
      </c>
      <c r="CO38" s="273">
        <v>4.5955635923904962E-5</v>
      </c>
      <c r="CP38" s="273">
        <v>1.8243382139985821E-5</v>
      </c>
      <c r="CQ38" s="273">
        <v>1.4915266017871285E-5</v>
      </c>
      <c r="CR38" s="273">
        <v>5.3961899088011704E-5</v>
      </c>
      <c r="CS38" s="273">
        <v>1.4269723608729707E-5</v>
      </c>
      <c r="CT38" s="273">
        <v>2.2183506773658601E-4</v>
      </c>
      <c r="CU38" s="273">
        <v>2.2447663011902628E-4</v>
      </c>
      <c r="CV38" s="273">
        <v>4.1647080725426407E-5</v>
      </c>
      <c r="CW38" s="273">
        <v>1.4027615562729729E-4</v>
      </c>
      <c r="CX38" s="273">
        <v>1.6079967251914025E-4</v>
      </c>
      <c r="CY38" s="273">
        <v>7.7392826536039838E-4</v>
      </c>
      <c r="CZ38" s="273">
        <v>4.3855757897568197E-4</v>
      </c>
      <c r="DA38" s="298">
        <v>1.0442645372683603</v>
      </c>
      <c r="DB38" s="298">
        <v>0.81939368000000001</v>
      </c>
    </row>
    <row r="39" spans="1:106" s="275" customFormat="1" ht="15" customHeight="1" x14ac:dyDescent="0.15">
      <c r="A39" s="276" t="s">
        <v>361</v>
      </c>
      <c r="B39" s="277" t="s">
        <v>557</v>
      </c>
      <c r="C39" s="272">
        <v>0</v>
      </c>
      <c r="D39" s="273">
        <v>0</v>
      </c>
      <c r="E39" s="273">
        <v>0</v>
      </c>
      <c r="F39" s="273">
        <v>0</v>
      </c>
      <c r="G39" s="273">
        <v>0</v>
      </c>
      <c r="H39" s="273">
        <v>0</v>
      </c>
      <c r="I39" s="273">
        <v>0</v>
      </c>
      <c r="J39" s="273">
        <v>0</v>
      </c>
      <c r="K39" s="273">
        <v>0</v>
      </c>
      <c r="L39" s="273">
        <v>0</v>
      </c>
      <c r="M39" s="273">
        <v>0</v>
      </c>
      <c r="N39" s="273">
        <v>0</v>
      </c>
      <c r="O39" s="273">
        <v>0</v>
      </c>
      <c r="P39" s="273">
        <v>0</v>
      </c>
      <c r="Q39" s="273">
        <v>0</v>
      </c>
      <c r="R39" s="273">
        <v>0</v>
      </c>
      <c r="S39" s="273">
        <v>0</v>
      </c>
      <c r="T39" s="273">
        <v>0</v>
      </c>
      <c r="U39" s="273">
        <v>0</v>
      </c>
      <c r="V39" s="273">
        <v>0</v>
      </c>
      <c r="W39" s="273">
        <v>0</v>
      </c>
      <c r="X39" s="273">
        <v>0</v>
      </c>
      <c r="Y39" s="273">
        <v>0</v>
      </c>
      <c r="Z39" s="273">
        <v>0</v>
      </c>
      <c r="AA39" s="273">
        <v>0</v>
      </c>
      <c r="AB39" s="273">
        <v>0</v>
      </c>
      <c r="AC39" s="273">
        <v>0</v>
      </c>
      <c r="AD39" s="273">
        <v>0</v>
      </c>
      <c r="AE39" s="273">
        <v>0</v>
      </c>
      <c r="AF39" s="273">
        <v>0</v>
      </c>
      <c r="AG39" s="273">
        <v>0</v>
      </c>
      <c r="AH39" s="273">
        <v>0</v>
      </c>
      <c r="AI39" s="273">
        <v>0</v>
      </c>
      <c r="AJ39" s="273">
        <v>0</v>
      </c>
      <c r="AK39" s="273">
        <v>1</v>
      </c>
      <c r="AL39" s="273">
        <v>0</v>
      </c>
      <c r="AM39" s="273">
        <v>0</v>
      </c>
      <c r="AN39" s="273">
        <v>0</v>
      </c>
      <c r="AO39" s="273">
        <v>0</v>
      </c>
      <c r="AP39" s="273">
        <v>0</v>
      </c>
      <c r="AQ39" s="273">
        <v>0</v>
      </c>
      <c r="AR39" s="273">
        <v>0</v>
      </c>
      <c r="AS39" s="273">
        <v>0</v>
      </c>
      <c r="AT39" s="273">
        <v>0</v>
      </c>
      <c r="AU39" s="273">
        <v>0</v>
      </c>
      <c r="AV39" s="273">
        <v>0</v>
      </c>
      <c r="AW39" s="273">
        <v>0</v>
      </c>
      <c r="AX39" s="273">
        <v>0</v>
      </c>
      <c r="AY39" s="273">
        <v>0</v>
      </c>
      <c r="AZ39" s="273">
        <v>0</v>
      </c>
      <c r="BA39" s="273">
        <v>0</v>
      </c>
      <c r="BB39" s="273">
        <v>0</v>
      </c>
      <c r="BC39" s="273">
        <v>0</v>
      </c>
      <c r="BD39" s="273">
        <v>0</v>
      </c>
      <c r="BE39" s="273">
        <v>0</v>
      </c>
      <c r="BF39" s="273">
        <v>0</v>
      </c>
      <c r="BG39" s="273">
        <v>0</v>
      </c>
      <c r="BH39" s="273">
        <v>0</v>
      </c>
      <c r="BI39" s="273">
        <v>0</v>
      </c>
      <c r="BJ39" s="273">
        <v>0</v>
      </c>
      <c r="BK39" s="273">
        <v>0</v>
      </c>
      <c r="BL39" s="273">
        <v>0</v>
      </c>
      <c r="BM39" s="273">
        <v>0</v>
      </c>
      <c r="BN39" s="273">
        <v>0</v>
      </c>
      <c r="BO39" s="273">
        <v>0</v>
      </c>
      <c r="BP39" s="273">
        <v>0</v>
      </c>
      <c r="BQ39" s="273">
        <v>0</v>
      </c>
      <c r="BR39" s="273">
        <v>0</v>
      </c>
      <c r="BS39" s="273">
        <v>0</v>
      </c>
      <c r="BT39" s="273">
        <v>0</v>
      </c>
      <c r="BU39" s="273">
        <v>0</v>
      </c>
      <c r="BV39" s="273">
        <v>0</v>
      </c>
      <c r="BW39" s="273">
        <v>0</v>
      </c>
      <c r="BX39" s="273">
        <v>0</v>
      </c>
      <c r="BY39" s="273">
        <v>0</v>
      </c>
      <c r="BZ39" s="273">
        <v>0</v>
      </c>
      <c r="CA39" s="273">
        <v>0</v>
      </c>
      <c r="CB39" s="273">
        <v>0</v>
      </c>
      <c r="CC39" s="273">
        <v>0</v>
      </c>
      <c r="CD39" s="273">
        <v>0</v>
      </c>
      <c r="CE39" s="273">
        <v>0</v>
      </c>
      <c r="CF39" s="273">
        <v>0</v>
      </c>
      <c r="CG39" s="273">
        <v>0</v>
      </c>
      <c r="CH39" s="273">
        <v>0</v>
      </c>
      <c r="CI39" s="273">
        <v>0</v>
      </c>
      <c r="CJ39" s="273">
        <v>0</v>
      </c>
      <c r="CK39" s="273">
        <v>0</v>
      </c>
      <c r="CL39" s="273">
        <v>0</v>
      </c>
      <c r="CM39" s="273">
        <v>0</v>
      </c>
      <c r="CN39" s="273">
        <v>0</v>
      </c>
      <c r="CO39" s="273">
        <v>0</v>
      </c>
      <c r="CP39" s="273">
        <v>0</v>
      </c>
      <c r="CQ39" s="273">
        <v>0</v>
      </c>
      <c r="CR39" s="273">
        <v>0</v>
      </c>
      <c r="CS39" s="273">
        <v>0</v>
      </c>
      <c r="CT39" s="273">
        <v>0</v>
      </c>
      <c r="CU39" s="273">
        <v>0</v>
      </c>
      <c r="CV39" s="273">
        <v>0</v>
      </c>
      <c r="CW39" s="273">
        <v>0</v>
      </c>
      <c r="CX39" s="273">
        <v>0</v>
      </c>
      <c r="CY39" s="273">
        <v>0</v>
      </c>
      <c r="CZ39" s="273">
        <v>0</v>
      </c>
      <c r="DA39" s="298">
        <v>1</v>
      </c>
      <c r="DB39" s="298">
        <v>0.78466102000000004</v>
      </c>
    </row>
    <row r="40" spans="1:106" s="275" customFormat="1" ht="15" customHeight="1" x14ac:dyDescent="0.15">
      <c r="A40" s="276" t="s">
        <v>362</v>
      </c>
      <c r="B40" s="277" t="s">
        <v>643</v>
      </c>
      <c r="C40" s="272">
        <v>-3.0991993478146079E-6</v>
      </c>
      <c r="D40" s="273">
        <v>-1.9761956695643477E-6</v>
      </c>
      <c r="E40" s="273">
        <v>-2.1029211187790212E-6</v>
      </c>
      <c r="F40" s="273">
        <v>-1.4279695324465265E-6</v>
      </c>
      <c r="G40" s="273">
        <v>-3.4927329499825793E-5</v>
      </c>
      <c r="H40" s="273">
        <v>0</v>
      </c>
      <c r="I40" s="273">
        <v>-1.1463449045978146E-5</v>
      </c>
      <c r="J40" s="273">
        <v>-1.5735048549102549E-6</v>
      </c>
      <c r="K40" s="273">
        <v>-1.5471944735361388E-5</v>
      </c>
      <c r="L40" s="273">
        <v>-1.6732579445350784E-6</v>
      </c>
      <c r="M40" s="273">
        <v>-1.5773914863779348E-6</v>
      </c>
      <c r="N40" s="273">
        <v>-2.6490974626499141E-6</v>
      </c>
      <c r="O40" s="273">
        <v>-1.130133316075029E-5</v>
      </c>
      <c r="P40" s="273">
        <v>-1.446287120164589E-6</v>
      </c>
      <c r="Q40" s="273">
        <v>-2.3609674379735071E-6</v>
      </c>
      <c r="R40" s="273">
        <v>-4.1527618251729313E-6</v>
      </c>
      <c r="S40" s="273">
        <v>-3.414506668910597E-6</v>
      </c>
      <c r="T40" s="273">
        <v>4.4156896898978466E-6</v>
      </c>
      <c r="U40" s="273">
        <v>-4.6502143856594854E-6</v>
      </c>
      <c r="V40" s="273">
        <v>-2.6485096316524276E-6</v>
      </c>
      <c r="W40" s="273">
        <v>-1.4979135005907529E-6</v>
      </c>
      <c r="X40" s="273">
        <v>-4.5499392062643509E-6</v>
      </c>
      <c r="Y40" s="273">
        <v>8.5212251903592798E-8</v>
      </c>
      <c r="Z40" s="273">
        <v>-2.887455279222413E-6</v>
      </c>
      <c r="AA40" s="273">
        <v>-3.4507408803522182E-6</v>
      </c>
      <c r="AB40" s="273">
        <v>-4.7882859089490001E-6</v>
      </c>
      <c r="AC40" s="273">
        <v>-4.5720946942871368E-6</v>
      </c>
      <c r="AD40" s="273">
        <v>-2.613933454557676E-6</v>
      </c>
      <c r="AE40" s="273">
        <v>-4.1140672318370663E-6</v>
      </c>
      <c r="AF40" s="273">
        <v>-1.4325189337626736E-5</v>
      </c>
      <c r="AG40" s="273">
        <v>-2.7100881471939887E-6</v>
      </c>
      <c r="AH40" s="273">
        <v>-7.4461327743676058E-6</v>
      </c>
      <c r="AI40" s="273">
        <v>-1.1199893678416711E-5</v>
      </c>
      <c r="AJ40" s="273">
        <v>-6.0017119875662644E-6</v>
      </c>
      <c r="AK40" s="273">
        <v>0</v>
      </c>
      <c r="AL40" s="273">
        <v>1</v>
      </c>
      <c r="AM40" s="273">
        <v>-5.2958806675015265E-3</v>
      </c>
      <c r="AN40" s="273">
        <v>7.2986976901036477E-3</v>
      </c>
      <c r="AO40" s="273">
        <v>-5.3108104634027282E-6</v>
      </c>
      <c r="AP40" s="273">
        <v>0</v>
      </c>
      <c r="AQ40" s="273">
        <v>-1.6833680975544284E-6</v>
      </c>
      <c r="AR40" s="273">
        <v>-4.3846883173817184E-4</v>
      </c>
      <c r="AS40" s="273">
        <v>-1.9736259112275905E-3</v>
      </c>
      <c r="AT40" s="273">
        <v>-4.3571522252644566E-4</v>
      </c>
      <c r="AU40" s="273">
        <v>-6.1931280836706817E-4</v>
      </c>
      <c r="AV40" s="273">
        <v>-1.8301827922658645E-4</v>
      </c>
      <c r="AW40" s="273">
        <v>-4.4940111155291451E-6</v>
      </c>
      <c r="AX40" s="273">
        <v>-1.351644269730535E-5</v>
      </c>
      <c r="AY40" s="273">
        <v>-6.2433473461388778E-4</v>
      </c>
      <c r="AZ40" s="273">
        <v>-4.395991366970855E-4</v>
      </c>
      <c r="BA40" s="273">
        <v>-1.248375212659484E-5</v>
      </c>
      <c r="BB40" s="273">
        <v>-1.2038183438952295E-4</v>
      </c>
      <c r="BC40" s="273">
        <v>-1.1160759967908013E-4</v>
      </c>
      <c r="BD40" s="273">
        <v>-1.6924054207416919E-5</v>
      </c>
      <c r="BE40" s="273">
        <v>-1.5477112935971944E-4</v>
      </c>
      <c r="BF40" s="273">
        <v>-3.3431867092061185E-3</v>
      </c>
      <c r="BG40" s="273">
        <v>-6.6667167813651165E-4</v>
      </c>
      <c r="BH40" s="273">
        <v>-2.5694045435596327E-4</v>
      </c>
      <c r="BI40" s="273">
        <v>-1.469910071235291E-6</v>
      </c>
      <c r="BJ40" s="273">
        <v>-2.3000385871676503E-5</v>
      </c>
      <c r="BK40" s="273">
        <v>-4.4714787449401112E-4</v>
      </c>
      <c r="BL40" s="273">
        <v>-9.8893424033023541E-5</v>
      </c>
      <c r="BM40" s="273">
        <v>-8.2338232586991005E-6</v>
      </c>
      <c r="BN40" s="273">
        <v>-8.8331094528728414E-6</v>
      </c>
      <c r="BO40" s="273">
        <v>-1.5777203929039709E-5</v>
      </c>
      <c r="BP40" s="273">
        <v>-2.6273744085664952E-6</v>
      </c>
      <c r="BQ40" s="273">
        <v>-3.1331907383493579E-6</v>
      </c>
      <c r="BR40" s="273">
        <v>-3.0763926342162014E-6</v>
      </c>
      <c r="BS40" s="273">
        <v>-1.8340866528627596E-6</v>
      </c>
      <c r="BT40" s="273">
        <v>-1.875745083729165E-6</v>
      </c>
      <c r="BU40" s="273">
        <v>-6.3032852435243924E-6</v>
      </c>
      <c r="BV40" s="273">
        <v>-4.9755454625436512E-6</v>
      </c>
      <c r="BW40" s="273">
        <v>-7.7714826192728325E-6</v>
      </c>
      <c r="BX40" s="273">
        <v>-1.607853107650884E-6</v>
      </c>
      <c r="BY40" s="273">
        <v>-9.012328257368464E-6</v>
      </c>
      <c r="BZ40" s="273">
        <v>-2.5390408393158716E-5</v>
      </c>
      <c r="CA40" s="273">
        <v>-1.9950616043288087E-6</v>
      </c>
      <c r="CB40" s="273">
        <v>-3.1953601977058782E-6</v>
      </c>
      <c r="CC40" s="273">
        <v>-7.167257494203831E-6</v>
      </c>
      <c r="CD40" s="273">
        <v>-8.4340594499354946E-6</v>
      </c>
      <c r="CE40" s="273">
        <v>-1.0125707782339705E-6</v>
      </c>
      <c r="CF40" s="273">
        <v>-3.1980032664329206E-6</v>
      </c>
      <c r="CG40" s="273">
        <v>-2.9601637400938117E-6</v>
      </c>
      <c r="CH40" s="273">
        <v>-2.0150495173465747E-6</v>
      </c>
      <c r="CI40" s="273">
        <v>-7.0264497338187319E-6</v>
      </c>
      <c r="CJ40" s="273">
        <v>-3.3708581445839619E-6</v>
      </c>
      <c r="CK40" s="273">
        <v>-2.8931836406284583E-6</v>
      </c>
      <c r="CL40" s="273">
        <v>-1.6944696519419747E-6</v>
      </c>
      <c r="CM40" s="273">
        <v>-2.6809708728734532E-6</v>
      </c>
      <c r="CN40" s="273">
        <v>-1.9464585666291487E-6</v>
      </c>
      <c r="CO40" s="273">
        <v>-2.2820403844632346E-6</v>
      </c>
      <c r="CP40" s="273">
        <v>-2.9663776315176281E-6</v>
      </c>
      <c r="CQ40" s="273">
        <v>-1.3769684796271481E-6</v>
      </c>
      <c r="CR40" s="273">
        <v>-1.089510218672965E-5</v>
      </c>
      <c r="CS40" s="273">
        <v>-1.4666841477473817E-6</v>
      </c>
      <c r="CT40" s="273">
        <v>-2.9760134916699725E-6</v>
      </c>
      <c r="CU40" s="273">
        <v>-2.5595578060654838E-6</v>
      </c>
      <c r="CV40" s="273">
        <v>-3.0798918098847689E-6</v>
      </c>
      <c r="CW40" s="273">
        <v>-3.1876091182482565E-6</v>
      </c>
      <c r="CX40" s="273">
        <v>-4.0540022977558836E-6</v>
      </c>
      <c r="CY40" s="273">
        <v>-9.1012934128516508E-6</v>
      </c>
      <c r="CZ40" s="273">
        <v>-5.1198863239495836E-6</v>
      </c>
      <c r="DA40" s="298">
        <v>0.99163757810184161</v>
      </c>
      <c r="DB40" s="298">
        <v>0.77809936000000002</v>
      </c>
    </row>
    <row r="41" spans="1:106" s="275" customFormat="1" ht="15" customHeight="1" x14ac:dyDescent="0.15">
      <c r="A41" s="276" t="s">
        <v>363</v>
      </c>
      <c r="B41" s="277" t="s">
        <v>559</v>
      </c>
      <c r="C41" s="272">
        <v>3.1369221634462787E-5</v>
      </c>
      <c r="D41" s="273">
        <v>1.7308502992886526E-5</v>
      </c>
      <c r="E41" s="273">
        <v>1.8512407732417428E-5</v>
      </c>
      <c r="F41" s="273">
        <v>1.7789752773767791E-5</v>
      </c>
      <c r="G41" s="273">
        <v>2.3084613835902526E-4</v>
      </c>
      <c r="H41" s="273">
        <v>0</v>
      </c>
      <c r="I41" s="273">
        <v>1.9088925186285129E-4</v>
      </c>
      <c r="J41" s="273">
        <v>1.3875738874763129E-5</v>
      </c>
      <c r="K41" s="273">
        <v>1.1029591478904711E-4</v>
      </c>
      <c r="L41" s="273">
        <v>2.6476794063021793E-5</v>
      </c>
      <c r="M41" s="273">
        <v>1.491269406486957E-5</v>
      </c>
      <c r="N41" s="273">
        <v>2.1660126727434593E-5</v>
      </c>
      <c r="O41" s="273">
        <v>8.1431311817872751E-5</v>
      </c>
      <c r="P41" s="273">
        <v>2.0397450930974382E-5</v>
      </c>
      <c r="Q41" s="273">
        <v>3.9791332007988307E-5</v>
      </c>
      <c r="R41" s="273">
        <v>5.7118590243668765E-5</v>
      </c>
      <c r="S41" s="273">
        <v>8.3043409952567428E-5</v>
      </c>
      <c r="T41" s="273">
        <v>3.6898302626148178E-3</v>
      </c>
      <c r="U41" s="273">
        <v>3.3659012014822355E-5</v>
      </c>
      <c r="V41" s="273">
        <v>2.0502517342971581E-5</v>
      </c>
      <c r="W41" s="273">
        <v>1.3710436053270856E-5</v>
      </c>
      <c r="X41" s="273">
        <v>1.6807404281638881E-5</v>
      </c>
      <c r="Y41" s="273">
        <v>6.0362498772974964E-5</v>
      </c>
      <c r="Z41" s="273">
        <v>2.2224127599107234E-5</v>
      </c>
      <c r="AA41" s="273">
        <v>2.2523761038084007E-5</v>
      </c>
      <c r="AB41" s="273">
        <v>3.7090761180020421E-5</v>
      </c>
      <c r="AC41" s="273">
        <v>3.3050041739247323E-5</v>
      </c>
      <c r="AD41" s="273">
        <v>2.5718395177139754E-5</v>
      </c>
      <c r="AE41" s="273">
        <v>2.240355391683677E-4</v>
      </c>
      <c r="AF41" s="273">
        <v>8.67364683763641E-4</v>
      </c>
      <c r="AG41" s="273">
        <v>2.0431941610248159E-5</v>
      </c>
      <c r="AH41" s="273">
        <v>6.2315275029919305E-5</v>
      </c>
      <c r="AI41" s="273">
        <v>1.1307822681374238E-3</v>
      </c>
      <c r="AJ41" s="273">
        <v>6.4495107914580856E-4</v>
      </c>
      <c r="AK41" s="273">
        <v>0</v>
      </c>
      <c r="AL41" s="273">
        <v>0</v>
      </c>
      <c r="AM41" s="273">
        <v>1.0060341668073993</v>
      </c>
      <c r="AN41" s="273">
        <v>2.0050970216631176E-2</v>
      </c>
      <c r="AO41" s="273">
        <v>7.7639554711322591E-5</v>
      </c>
      <c r="AP41" s="273">
        <v>0</v>
      </c>
      <c r="AQ41" s="273">
        <v>4.640738491327468E-5</v>
      </c>
      <c r="AR41" s="273">
        <v>2.5751314270648154E-2</v>
      </c>
      <c r="AS41" s="273">
        <v>1.3398336246397134E-2</v>
      </c>
      <c r="AT41" s="273">
        <v>7.7623456144496564E-3</v>
      </c>
      <c r="AU41" s="273">
        <v>6.0890759597999489E-3</v>
      </c>
      <c r="AV41" s="273">
        <v>1.3187018653919224E-3</v>
      </c>
      <c r="AW41" s="273">
        <v>4.1021924511456918E-5</v>
      </c>
      <c r="AX41" s="273">
        <v>8.3357536827271237E-4</v>
      </c>
      <c r="AY41" s="273">
        <v>4.5754625760381718E-3</v>
      </c>
      <c r="AZ41" s="273">
        <v>4.1278218831037137E-3</v>
      </c>
      <c r="BA41" s="273">
        <v>6.7412651930307552E-4</v>
      </c>
      <c r="BB41" s="273">
        <v>2.3754342390596189E-3</v>
      </c>
      <c r="BC41" s="273">
        <v>8.9804535767782755E-4</v>
      </c>
      <c r="BD41" s="273">
        <v>3.7295773801275029E-4</v>
      </c>
      <c r="BE41" s="273">
        <v>4.4971977439808913E-3</v>
      </c>
      <c r="BF41" s="273">
        <v>2.0467054304910144E-2</v>
      </c>
      <c r="BG41" s="273">
        <v>6.6331044360753572E-3</v>
      </c>
      <c r="BH41" s="273">
        <v>1.157862072432754E-3</v>
      </c>
      <c r="BI41" s="273">
        <v>1.591012733859215E-5</v>
      </c>
      <c r="BJ41" s="273">
        <v>2.5798275865754907E-3</v>
      </c>
      <c r="BK41" s="273">
        <v>2.5276879443336211E-3</v>
      </c>
      <c r="BL41" s="273">
        <v>3.5067639743935871E-3</v>
      </c>
      <c r="BM41" s="273">
        <v>6.6400775520204249E-5</v>
      </c>
      <c r="BN41" s="273">
        <v>5.4811249881740599E-5</v>
      </c>
      <c r="BO41" s="273">
        <v>1.0532297358832646E-4</v>
      </c>
      <c r="BP41" s="273">
        <v>3.1198665072964984E-5</v>
      </c>
      <c r="BQ41" s="273">
        <v>2.5300254033163881E-5</v>
      </c>
      <c r="BR41" s="273">
        <v>2.5450217923149787E-5</v>
      </c>
      <c r="BS41" s="273">
        <v>1.6477395357458643E-5</v>
      </c>
      <c r="BT41" s="273">
        <v>1.3803181118143784E-5</v>
      </c>
      <c r="BU41" s="273">
        <v>3.8877452796629659E-5</v>
      </c>
      <c r="BV41" s="273">
        <v>2.8899561751087422E-5</v>
      </c>
      <c r="BW41" s="273">
        <v>5.1380356689032856E-5</v>
      </c>
      <c r="BX41" s="273">
        <v>2.1886169151191955E-5</v>
      </c>
      <c r="BY41" s="273">
        <v>8.5092611482588283E-5</v>
      </c>
      <c r="BZ41" s="273">
        <v>1.6574515971331833E-4</v>
      </c>
      <c r="CA41" s="273">
        <v>2.2153402720824485E-5</v>
      </c>
      <c r="CB41" s="273">
        <v>2.2775353643446054E-5</v>
      </c>
      <c r="CC41" s="273">
        <v>4.7240165240381879E-5</v>
      </c>
      <c r="CD41" s="273">
        <v>6.6264238073512172E-5</v>
      </c>
      <c r="CE41" s="273">
        <v>7.9847572238550676E-6</v>
      </c>
      <c r="CF41" s="273">
        <v>2.4025393843753113E-5</v>
      </c>
      <c r="CG41" s="273">
        <v>2.6785493419711819E-5</v>
      </c>
      <c r="CH41" s="273">
        <v>1.7373106710859805E-5</v>
      </c>
      <c r="CI41" s="273">
        <v>4.6518944177086291E-5</v>
      </c>
      <c r="CJ41" s="273">
        <v>2.69218921053781E-5</v>
      </c>
      <c r="CK41" s="273">
        <v>2.5325523542221229E-5</v>
      </c>
      <c r="CL41" s="273">
        <v>1.369894393399034E-5</v>
      </c>
      <c r="CM41" s="273">
        <v>2.7276684520997835E-5</v>
      </c>
      <c r="CN41" s="273">
        <v>1.6488017091147581E-5</v>
      </c>
      <c r="CO41" s="273">
        <v>2.619777050363627E-5</v>
      </c>
      <c r="CP41" s="273">
        <v>3.8272697709445945E-5</v>
      </c>
      <c r="CQ41" s="273">
        <v>1.2240743798082861E-5</v>
      </c>
      <c r="CR41" s="273">
        <v>2.083357553570079E-4</v>
      </c>
      <c r="CS41" s="273">
        <v>1.3001846876158852E-5</v>
      </c>
      <c r="CT41" s="273">
        <v>2.4831417084782998E-5</v>
      </c>
      <c r="CU41" s="273">
        <v>2.0954064777443486E-5</v>
      </c>
      <c r="CV41" s="273">
        <v>2.5274074685571132E-5</v>
      </c>
      <c r="CW41" s="273">
        <v>2.5256921206500035E-5</v>
      </c>
      <c r="CX41" s="273">
        <v>4.0538717755214567E-5</v>
      </c>
      <c r="CY41" s="273">
        <v>4.8302018029628306E-5</v>
      </c>
      <c r="CZ41" s="273">
        <v>5.1202859215269719E-4</v>
      </c>
      <c r="DA41" s="299">
        <v>1.145830602920122</v>
      </c>
      <c r="DB41" s="298">
        <v>0.89908860999999995</v>
      </c>
    </row>
    <row r="42" spans="1:106" s="275" customFormat="1" ht="15" customHeight="1" x14ac:dyDescent="0.15">
      <c r="A42" s="276" t="s">
        <v>364</v>
      </c>
      <c r="B42" s="277" t="s">
        <v>644</v>
      </c>
      <c r="C42" s="272">
        <v>1.3484680918239949E-5</v>
      </c>
      <c r="D42" s="273">
        <v>7.8816944148446855E-6</v>
      </c>
      <c r="E42" s="273">
        <v>8.1934267391251863E-6</v>
      </c>
      <c r="F42" s="273">
        <v>8.1240641803431389E-6</v>
      </c>
      <c r="G42" s="273">
        <v>1.0381128494140271E-4</v>
      </c>
      <c r="H42" s="273">
        <v>0</v>
      </c>
      <c r="I42" s="273">
        <v>1.0381175127542426E-4</v>
      </c>
      <c r="J42" s="273">
        <v>7.1634002979820022E-6</v>
      </c>
      <c r="K42" s="273">
        <v>6.4842991227196555E-5</v>
      </c>
      <c r="L42" s="273">
        <v>1.1640070811810282E-5</v>
      </c>
      <c r="M42" s="273">
        <v>8.6339706419283426E-6</v>
      </c>
      <c r="N42" s="273">
        <v>1.3599339205088442E-5</v>
      </c>
      <c r="O42" s="273">
        <v>6.3330866833096911E-5</v>
      </c>
      <c r="P42" s="273">
        <v>1.0222596782586996E-5</v>
      </c>
      <c r="Q42" s="273">
        <v>6.7798394698205452E-6</v>
      </c>
      <c r="R42" s="273">
        <v>1.3399915288115341E-5</v>
      </c>
      <c r="S42" s="273">
        <v>2.2795860718781246E-5</v>
      </c>
      <c r="T42" s="273">
        <v>6.0370921447631355E-3</v>
      </c>
      <c r="U42" s="273">
        <v>1.3188631087110616E-5</v>
      </c>
      <c r="V42" s="273">
        <v>9.1075381324202464E-6</v>
      </c>
      <c r="W42" s="273">
        <v>5.375373939410998E-6</v>
      </c>
      <c r="X42" s="273">
        <v>7.5111350058313923E-6</v>
      </c>
      <c r="Y42" s="273">
        <v>3.7709004957412499E-5</v>
      </c>
      <c r="Z42" s="273">
        <v>1.0603266118792938E-5</v>
      </c>
      <c r="AA42" s="273">
        <v>8.4073380141285474E-6</v>
      </c>
      <c r="AB42" s="273">
        <v>2.6740052337001793E-5</v>
      </c>
      <c r="AC42" s="273">
        <v>2.4304365512718677E-5</v>
      </c>
      <c r="AD42" s="273">
        <v>1.1338828285559813E-5</v>
      </c>
      <c r="AE42" s="273">
        <v>1.9401144370378197E-5</v>
      </c>
      <c r="AF42" s="273">
        <v>5.7145922265886859E-5</v>
      </c>
      <c r="AG42" s="273">
        <v>9.9974181082769377E-6</v>
      </c>
      <c r="AH42" s="273">
        <v>5.2447746607760073E-5</v>
      </c>
      <c r="AI42" s="273">
        <v>3.9181704163392795E-4</v>
      </c>
      <c r="AJ42" s="273">
        <v>6.5462981218724378E-4</v>
      </c>
      <c r="AK42" s="273">
        <v>0</v>
      </c>
      <c r="AL42" s="273">
        <v>0</v>
      </c>
      <c r="AM42" s="273">
        <v>4.0116992437912854E-6</v>
      </c>
      <c r="AN42" s="273">
        <v>1.0011473744290653</v>
      </c>
      <c r="AO42" s="273">
        <v>2.7052355006471608E-5</v>
      </c>
      <c r="AP42" s="273">
        <v>0</v>
      </c>
      <c r="AQ42" s="273">
        <v>9.1807879726727592E-5</v>
      </c>
      <c r="AR42" s="273">
        <v>1.6235745382068772E-2</v>
      </c>
      <c r="AS42" s="273">
        <v>1.1353214231701981E-2</v>
      </c>
      <c r="AT42" s="273">
        <v>7.6804701294106315E-3</v>
      </c>
      <c r="AU42" s="273">
        <v>4.4671291383872273E-3</v>
      </c>
      <c r="AV42" s="273">
        <v>9.3961057969122483E-4</v>
      </c>
      <c r="AW42" s="273">
        <v>6.1035592007449316E-5</v>
      </c>
      <c r="AX42" s="273">
        <v>7.6463449085946672E-4</v>
      </c>
      <c r="AY42" s="273">
        <v>1.9907022607351748E-3</v>
      </c>
      <c r="AZ42" s="273">
        <v>3.4575703522793399E-3</v>
      </c>
      <c r="BA42" s="273">
        <v>4.2936869531862365E-4</v>
      </c>
      <c r="BB42" s="273">
        <v>1.5162232395914545E-3</v>
      </c>
      <c r="BC42" s="273">
        <v>5.8374849453411237E-4</v>
      </c>
      <c r="BD42" s="273">
        <v>3.2595705805626865E-4</v>
      </c>
      <c r="BE42" s="273">
        <v>1.4322544311935158E-3</v>
      </c>
      <c r="BF42" s="273">
        <v>8.1712802087588882E-3</v>
      </c>
      <c r="BG42" s="273">
        <v>6.1727537481144094E-3</v>
      </c>
      <c r="BH42" s="273">
        <v>2.1948228780492473E-4</v>
      </c>
      <c r="BI42" s="273">
        <v>7.9635712868510755E-6</v>
      </c>
      <c r="BJ42" s="273">
        <v>3.3706774659876613E-4</v>
      </c>
      <c r="BK42" s="273">
        <v>5.7321485174596982E-4</v>
      </c>
      <c r="BL42" s="273">
        <v>7.6547539361334629E-4</v>
      </c>
      <c r="BM42" s="273">
        <v>2.7084146326203863E-5</v>
      </c>
      <c r="BN42" s="273">
        <v>1.5962481441658195E-5</v>
      </c>
      <c r="BO42" s="273">
        <v>3.678153827371885E-5</v>
      </c>
      <c r="BP42" s="273">
        <v>1.4906015093199925E-5</v>
      </c>
      <c r="BQ42" s="273">
        <v>1.40556020542003E-5</v>
      </c>
      <c r="BR42" s="273">
        <v>1.1379725873127985E-5</v>
      </c>
      <c r="BS42" s="273">
        <v>7.7499838740821809E-6</v>
      </c>
      <c r="BT42" s="273">
        <v>4.6515306968149988E-6</v>
      </c>
      <c r="BU42" s="273">
        <v>1.1398245880409325E-5</v>
      </c>
      <c r="BV42" s="273">
        <v>7.4322903792840668E-6</v>
      </c>
      <c r="BW42" s="273">
        <v>1.5434980082076045E-5</v>
      </c>
      <c r="BX42" s="273">
        <v>1.1755366876384778E-5</v>
      </c>
      <c r="BY42" s="273">
        <v>3.9333019292139959E-5</v>
      </c>
      <c r="BZ42" s="273">
        <v>7.0826007006543013E-5</v>
      </c>
      <c r="CA42" s="273">
        <v>1.0514149320661192E-5</v>
      </c>
      <c r="CB42" s="273">
        <v>9.0057965159690408E-6</v>
      </c>
      <c r="CC42" s="273">
        <v>1.7995064790007384E-5</v>
      </c>
      <c r="CD42" s="273">
        <v>1.8549389244675152E-5</v>
      </c>
      <c r="CE42" s="273">
        <v>3.1250311237092093E-6</v>
      </c>
      <c r="CF42" s="273">
        <v>1.0854606680819405E-5</v>
      </c>
      <c r="CG42" s="273">
        <v>1.0804210568163185E-5</v>
      </c>
      <c r="CH42" s="273">
        <v>9.1015796921999733E-6</v>
      </c>
      <c r="CI42" s="273">
        <v>2.0772799680866905E-5</v>
      </c>
      <c r="CJ42" s="273">
        <v>9.9314142164193603E-6</v>
      </c>
      <c r="CK42" s="273">
        <v>1.1682460281693994E-5</v>
      </c>
      <c r="CL42" s="273">
        <v>7.1022406814624444E-6</v>
      </c>
      <c r="CM42" s="273">
        <v>1.6827613442486237E-5</v>
      </c>
      <c r="CN42" s="273">
        <v>9.7943805843916329E-6</v>
      </c>
      <c r="CO42" s="273">
        <v>2.2459388801108794E-5</v>
      </c>
      <c r="CP42" s="273">
        <v>2.2232092958938524E-5</v>
      </c>
      <c r="CQ42" s="273">
        <v>5.5089750549363691E-6</v>
      </c>
      <c r="CR42" s="273">
        <v>1.3524703392437193E-4</v>
      </c>
      <c r="CS42" s="273">
        <v>6.3381345040133147E-6</v>
      </c>
      <c r="CT42" s="273">
        <v>1.5820143235500586E-5</v>
      </c>
      <c r="CU42" s="273">
        <v>1.5903218742100774E-5</v>
      </c>
      <c r="CV42" s="273">
        <v>1.2715244038750946E-5</v>
      </c>
      <c r="CW42" s="273">
        <v>1.3370796707694445E-5</v>
      </c>
      <c r="CX42" s="273">
        <v>1.9829540915885071E-5</v>
      </c>
      <c r="CY42" s="273">
        <v>1.7178605351371122E-5</v>
      </c>
      <c r="CZ42" s="273">
        <v>2.2707150892396471E-4</v>
      </c>
      <c r="DA42" s="298">
        <v>1.0775681671170056</v>
      </c>
      <c r="DB42" s="298">
        <v>0.84552574000000003</v>
      </c>
    </row>
    <row r="43" spans="1:106" s="275" customFormat="1" ht="15" customHeight="1" x14ac:dyDescent="0.15">
      <c r="A43" s="276" t="s">
        <v>365</v>
      </c>
      <c r="B43" s="277" t="s">
        <v>560</v>
      </c>
      <c r="C43" s="272">
        <v>2.1127380679091283E-6</v>
      </c>
      <c r="D43" s="273">
        <v>9.5261832705763359E-7</v>
      </c>
      <c r="E43" s="273">
        <v>1.3092858497504673E-6</v>
      </c>
      <c r="F43" s="273">
        <v>9.8025217352005324E-7</v>
      </c>
      <c r="G43" s="273">
        <v>2.263398846986713E-6</v>
      </c>
      <c r="H43" s="273">
        <v>0</v>
      </c>
      <c r="I43" s="273">
        <v>5.137136538709278E-6</v>
      </c>
      <c r="J43" s="273">
        <v>1.5802815105430819E-6</v>
      </c>
      <c r="K43" s="273">
        <v>4.7064022336608444E-6</v>
      </c>
      <c r="L43" s="273">
        <v>2.3638195623884664E-6</v>
      </c>
      <c r="M43" s="273">
        <v>6.0272024643759286E-6</v>
      </c>
      <c r="N43" s="273">
        <v>4.8639899705754625E-6</v>
      </c>
      <c r="O43" s="273">
        <v>1.3599250875350269E-5</v>
      </c>
      <c r="P43" s="273">
        <v>2.2470644273650694E-6</v>
      </c>
      <c r="Q43" s="273">
        <v>2.0181907679708523E-6</v>
      </c>
      <c r="R43" s="273">
        <v>3.2298660221056567E-6</v>
      </c>
      <c r="S43" s="273">
        <v>3.7168477756090501E-6</v>
      </c>
      <c r="T43" s="273">
        <v>5.327403005086624E-5</v>
      </c>
      <c r="U43" s="273">
        <v>7.3125797359453124E-6</v>
      </c>
      <c r="V43" s="273">
        <v>1.8420750610855607E-6</v>
      </c>
      <c r="W43" s="273">
        <v>4.749093923445359E-6</v>
      </c>
      <c r="X43" s="273">
        <v>1.09996401438793E-5</v>
      </c>
      <c r="Y43" s="273">
        <v>4.9468571479745823E-4</v>
      </c>
      <c r="Z43" s="273">
        <v>1.0182002490802266E-5</v>
      </c>
      <c r="AA43" s="273">
        <v>2.127850145351372E-6</v>
      </c>
      <c r="AB43" s="273">
        <v>7.1023664979039484E-6</v>
      </c>
      <c r="AC43" s="273">
        <v>3.3581341814515855E-4</v>
      </c>
      <c r="AD43" s="273">
        <v>1.4172829687506525E-6</v>
      </c>
      <c r="AE43" s="273">
        <v>2.473545485191688E-5</v>
      </c>
      <c r="AF43" s="273">
        <v>8.6315114911752059E-6</v>
      </c>
      <c r="AG43" s="273">
        <v>2.8910552197228359E-6</v>
      </c>
      <c r="AH43" s="273">
        <v>2.7271336655538465E-5</v>
      </c>
      <c r="AI43" s="273">
        <v>3.6931271695965641E-6</v>
      </c>
      <c r="AJ43" s="273">
        <v>2.3236343124651349E-4</v>
      </c>
      <c r="AK43" s="273">
        <v>0</v>
      </c>
      <c r="AL43" s="273">
        <v>0</v>
      </c>
      <c r="AM43" s="273">
        <v>7.9959453868473808E-5</v>
      </c>
      <c r="AN43" s="273">
        <v>8.7049853677618314E-5</v>
      </c>
      <c r="AO43" s="273">
        <v>1.0019374510753751</v>
      </c>
      <c r="AP43" s="273">
        <v>0</v>
      </c>
      <c r="AQ43" s="273">
        <v>1.8187318477261669E-2</v>
      </c>
      <c r="AR43" s="273">
        <v>1.2037651325547588E-4</v>
      </c>
      <c r="AS43" s="273">
        <v>9.5666957793718406E-4</v>
      </c>
      <c r="AT43" s="273">
        <v>1.0151189342467148E-4</v>
      </c>
      <c r="AU43" s="273">
        <v>1.0749968269854475E-4</v>
      </c>
      <c r="AV43" s="273">
        <v>8.2698456845723171E-4</v>
      </c>
      <c r="AW43" s="273">
        <v>1.3952553835992578E-3</v>
      </c>
      <c r="AX43" s="273">
        <v>7.7917238833339047E-4</v>
      </c>
      <c r="AY43" s="273">
        <v>8.9533351882391081E-4</v>
      </c>
      <c r="AZ43" s="273">
        <v>1.1008826645773182E-4</v>
      </c>
      <c r="BA43" s="273">
        <v>1.110409847603301E-4</v>
      </c>
      <c r="BB43" s="273">
        <v>1.3758473454475951E-3</v>
      </c>
      <c r="BC43" s="273">
        <v>1.617600690120905E-4</v>
      </c>
      <c r="BD43" s="273">
        <v>6.2878325482260451E-5</v>
      </c>
      <c r="BE43" s="273">
        <v>5.4515988863661449E-5</v>
      </c>
      <c r="BF43" s="273">
        <v>4.4626172913604749E-5</v>
      </c>
      <c r="BG43" s="273">
        <v>2.9235551185098303E-5</v>
      </c>
      <c r="BH43" s="273">
        <v>4.0884338211089662E-4</v>
      </c>
      <c r="BI43" s="273">
        <v>1.0805194847302472E-6</v>
      </c>
      <c r="BJ43" s="273">
        <v>1.5921718943615272E-5</v>
      </c>
      <c r="BK43" s="273">
        <v>2.5619840839245249E-5</v>
      </c>
      <c r="BL43" s="273">
        <v>1.3367081549834484E-5</v>
      </c>
      <c r="BM43" s="273">
        <v>6.1907192521611766E-6</v>
      </c>
      <c r="BN43" s="273">
        <v>1.2086212837888166E-6</v>
      </c>
      <c r="BO43" s="273">
        <v>4.7971791743629329E-6</v>
      </c>
      <c r="BP43" s="273">
        <v>3.0258498785162655E-6</v>
      </c>
      <c r="BQ43" s="273">
        <v>1.6778528458953994E-6</v>
      </c>
      <c r="BR43" s="273">
        <v>1.525487984846363E-6</v>
      </c>
      <c r="BS43" s="273">
        <v>9.318246257359525E-7</v>
      </c>
      <c r="BT43" s="273">
        <v>5.7780855286887486E-7</v>
      </c>
      <c r="BU43" s="273">
        <v>6.9714552357525674E-7</v>
      </c>
      <c r="BV43" s="273">
        <v>3.965847847291337E-7</v>
      </c>
      <c r="BW43" s="273">
        <v>1.488919190009127E-6</v>
      </c>
      <c r="BX43" s="273">
        <v>1.6036107635861021E-6</v>
      </c>
      <c r="BY43" s="273">
        <v>3.1728035453356918E-6</v>
      </c>
      <c r="BZ43" s="273">
        <v>1.9036138929028156E-6</v>
      </c>
      <c r="CA43" s="273">
        <v>1.1744644297979459E-6</v>
      </c>
      <c r="CB43" s="273">
        <v>8.7894599116565194E-7</v>
      </c>
      <c r="CC43" s="273">
        <v>1.6575351460795707E-6</v>
      </c>
      <c r="CD43" s="273">
        <v>1.698399274407526E-6</v>
      </c>
      <c r="CE43" s="273">
        <v>4.1817971852422524E-7</v>
      </c>
      <c r="CF43" s="273">
        <v>1.1442516044074163E-6</v>
      </c>
      <c r="CG43" s="273">
        <v>2.194967997581879E-6</v>
      </c>
      <c r="CH43" s="273">
        <v>5.3929273590725834E-6</v>
      </c>
      <c r="CI43" s="273">
        <v>1.9121785846520518E-6</v>
      </c>
      <c r="CJ43" s="273">
        <v>1.4828555202929184E-6</v>
      </c>
      <c r="CK43" s="273">
        <v>5.6616162845582772E-6</v>
      </c>
      <c r="CL43" s="273">
        <v>3.8655776813362455E-6</v>
      </c>
      <c r="CM43" s="273">
        <v>2.1954366497646785E-6</v>
      </c>
      <c r="CN43" s="273">
        <v>1.6466253753929052E-6</v>
      </c>
      <c r="CO43" s="273">
        <v>1.9701427181440279E-6</v>
      </c>
      <c r="CP43" s="273">
        <v>2.8030887990041738E-6</v>
      </c>
      <c r="CQ43" s="273">
        <v>1.4992900905807426E-6</v>
      </c>
      <c r="CR43" s="273">
        <v>1.1124270866029879E-5</v>
      </c>
      <c r="CS43" s="273">
        <v>1.1588660828060078E-6</v>
      </c>
      <c r="CT43" s="273">
        <v>2.3030324968238869E-6</v>
      </c>
      <c r="CU43" s="273">
        <v>1.8467681265351906E-6</v>
      </c>
      <c r="CV43" s="273">
        <v>2.7666796467211666E-6</v>
      </c>
      <c r="CW43" s="273">
        <v>2.0217748360069559E-6</v>
      </c>
      <c r="CX43" s="273">
        <v>3.1438386213543737E-6</v>
      </c>
      <c r="CY43" s="273">
        <v>1.7135386844487702E-5</v>
      </c>
      <c r="CZ43" s="273">
        <v>6.3676204407676351E-5</v>
      </c>
      <c r="DA43" s="298">
        <v>1.0293475792762239</v>
      </c>
      <c r="DB43" s="298">
        <v>0.80768892000000003</v>
      </c>
    </row>
    <row r="44" spans="1:106" s="275" customFormat="1" ht="15" customHeight="1" x14ac:dyDescent="0.15">
      <c r="A44" s="276" t="s">
        <v>366</v>
      </c>
      <c r="B44" s="277" t="s">
        <v>561</v>
      </c>
      <c r="C44" s="272">
        <v>-3.2001755679448134E-6</v>
      </c>
      <c r="D44" s="273">
        <v>-2.2252809478225699E-6</v>
      </c>
      <c r="E44" s="273">
        <v>-1.9678700094963001E-6</v>
      </c>
      <c r="F44" s="273">
        <v>-1.9708209685540867E-6</v>
      </c>
      <c r="G44" s="273">
        <v>-2.0180541874930347E-6</v>
      </c>
      <c r="H44" s="273">
        <v>0</v>
      </c>
      <c r="I44" s="273">
        <v>-1.5864729195722501E-5</v>
      </c>
      <c r="J44" s="273">
        <v>-2.3524908660084788E-6</v>
      </c>
      <c r="K44" s="273">
        <v>-1.4190722994590469E-5</v>
      </c>
      <c r="L44" s="273">
        <v>-2.1193876041512313E-6</v>
      </c>
      <c r="M44" s="273">
        <v>-2.2411127134597804E-6</v>
      </c>
      <c r="N44" s="273">
        <v>-4.3051759410995964E-6</v>
      </c>
      <c r="O44" s="273">
        <v>-2.2343562119627073E-5</v>
      </c>
      <c r="P44" s="273">
        <v>-1.7812776733578915E-6</v>
      </c>
      <c r="Q44" s="273">
        <v>-9.1915035881896412E-7</v>
      </c>
      <c r="R44" s="273">
        <v>-4.7158906006286999E-6</v>
      </c>
      <c r="S44" s="273">
        <v>-5.5020180020613479E-6</v>
      </c>
      <c r="T44" s="273">
        <v>-4.4361419994027415E-5</v>
      </c>
      <c r="U44" s="273">
        <v>-1.7761948034816756E-6</v>
      </c>
      <c r="V44" s="273">
        <v>-2.9709927423384779E-6</v>
      </c>
      <c r="W44" s="273">
        <v>-6.1563700563713284E-4</v>
      </c>
      <c r="X44" s="273">
        <v>1.4750358554063063E-6</v>
      </c>
      <c r="Y44" s="273">
        <v>1.2746929220065409E-4</v>
      </c>
      <c r="Z44" s="273">
        <v>-1.2016805262852225E-5</v>
      </c>
      <c r="AA44" s="273">
        <v>-1.6662907406615288E-6</v>
      </c>
      <c r="AB44" s="273">
        <v>-8.254475084010461E-6</v>
      </c>
      <c r="AC44" s="273">
        <v>2.8907798473209178E-5</v>
      </c>
      <c r="AD44" s="273">
        <v>-1.6299905351589531E-6</v>
      </c>
      <c r="AE44" s="273">
        <v>-1.0292623471678189E-5</v>
      </c>
      <c r="AF44" s="273">
        <v>-4.9460507928466889E-5</v>
      </c>
      <c r="AG44" s="273">
        <v>-3.5631885667695466E-6</v>
      </c>
      <c r="AH44" s="273">
        <v>-9.7804820826519026E-6</v>
      </c>
      <c r="AI44" s="273">
        <v>-6.2766861250561692E-6</v>
      </c>
      <c r="AJ44" s="273">
        <v>1.4973807521789149E-5</v>
      </c>
      <c r="AK44" s="273">
        <v>0</v>
      </c>
      <c r="AL44" s="273">
        <v>0</v>
      </c>
      <c r="AM44" s="273">
        <v>6.3712634566583257E-6</v>
      </c>
      <c r="AN44" s="273">
        <v>7.4169952509520185E-7</v>
      </c>
      <c r="AO44" s="273">
        <v>0.10354885639502207</v>
      </c>
      <c r="AP44" s="273">
        <v>1</v>
      </c>
      <c r="AQ44" s="273">
        <v>4.4375602252361181E-3</v>
      </c>
      <c r="AR44" s="273">
        <v>-6.5078664196462804E-4</v>
      </c>
      <c r="AS44" s="273">
        <v>-4.5176769590154686E-3</v>
      </c>
      <c r="AT44" s="273">
        <v>-1.393533269273859E-3</v>
      </c>
      <c r="AU44" s="273">
        <v>-7.6634265833630511E-5</v>
      </c>
      <c r="AV44" s="273">
        <v>-3.1949733019439843E-4</v>
      </c>
      <c r="AW44" s="273">
        <v>-2.2153481338411014E-2</v>
      </c>
      <c r="AX44" s="273">
        <v>-7.1192871467637311E-4</v>
      </c>
      <c r="AY44" s="273">
        <v>-1.1144666481788324E-3</v>
      </c>
      <c r="AZ44" s="273">
        <v>-5.5708920089796393E-4</v>
      </c>
      <c r="BA44" s="273">
        <v>-5.6497010473196716E-4</v>
      </c>
      <c r="BB44" s="273">
        <v>-2.275989436351602E-3</v>
      </c>
      <c r="BC44" s="273">
        <v>-4.1501463797718232E-4</v>
      </c>
      <c r="BD44" s="273">
        <v>-7.0022776346025182E-4</v>
      </c>
      <c r="BE44" s="273">
        <v>-1.468798599927133E-5</v>
      </c>
      <c r="BF44" s="273">
        <v>-2.2088051761759266E-5</v>
      </c>
      <c r="BG44" s="273">
        <v>-1.7040274711992188E-5</v>
      </c>
      <c r="BH44" s="273">
        <v>-1.7857530047281226E-4</v>
      </c>
      <c r="BI44" s="273">
        <v>-1.7902570002028586E-6</v>
      </c>
      <c r="BJ44" s="273">
        <v>-1.9681838124972982E-5</v>
      </c>
      <c r="BK44" s="273">
        <v>-5.7583402420154336E-5</v>
      </c>
      <c r="BL44" s="273">
        <v>-1.3779568072914272E-5</v>
      </c>
      <c r="BM44" s="273">
        <v>-5.4271941383180922E-6</v>
      </c>
      <c r="BN44" s="273">
        <v>-2.5177378076966843E-6</v>
      </c>
      <c r="BO44" s="273">
        <v>-4.2836285200598607E-6</v>
      </c>
      <c r="BP44" s="273">
        <v>-1.8866129850444519E-6</v>
      </c>
      <c r="BQ44" s="273">
        <v>-3.8961021491604644E-6</v>
      </c>
      <c r="BR44" s="273">
        <v>-2.778326032605461E-6</v>
      </c>
      <c r="BS44" s="273">
        <v>-1.9277644910707074E-6</v>
      </c>
      <c r="BT44" s="273">
        <v>-6.6101736272731107E-7</v>
      </c>
      <c r="BU44" s="273">
        <v>-1.3759045583844317E-6</v>
      </c>
      <c r="BV44" s="273">
        <v>-9.9263054082907062E-7</v>
      </c>
      <c r="BW44" s="273">
        <v>-1.7520792522946834E-6</v>
      </c>
      <c r="BX44" s="273">
        <v>-2.6973945780087556E-6</v>
      </c>
      <c r="BY44" s="273">
        <v>-1.0404670468235453E-5</v>
      </c>
      <c r="BZ44" s="273">
        <v>-3.2715634412422967E-6</v>
      </c>
      <c r="CA44" s="273">
        <v>-1.4201609051887921E-6</v>
      </c>
      <c r="CB44" s="273">
        <v>-2.1503822036390653E-6</v>
      </c>
      <c r="CC44" s="273">
        <v>-3.3681019027153353E-6</v>
      </c>
      <c r="CD44" s="273">
        <v>-2.4593593356688643E-6</v>
      </c>
      <c r="CE44" s="273">
        <v>-9.473492954131543E-7</v>
      </c>
      <c r="CF44" s="273">
        <v>-2.1490292336747555E-6</v>
      </c>
      <c r="CG44" s="273">
        <v>-1.7938849419608975E-6</v>
      </c>
      <c r="CH44" s="273">
        <v>-2.4708409018697255E-6</v>
      </c>
      <c r="CI44" s="273">
        <v>-4.43305524241693E-6</v>
      </c>
      <c r="CJ44" s="273">
        <v>-1.3825816154676149E-6</v>
      </c>
      <c r="CK44" s="273">
        <v>-2.7353366432845064E-6</v>
      </c>
      <c r="CL44" s="273">
        <v>-9.7179103070358053E-7</v>
      </c>
      <c r="CM44" s="273">
        <v>-2.0177596869156308E-6</v>
      </c>
      <c r="CN44" s="273">
        <v>-1.1576859487673401E-6</v>
      </c>
      <c r="CO44" s="273">
        <v>-5.3693050897877717E-6</v>
      </c>
      <c r="CP44" s="273">
        <v>-6.376371535837039E-6</v>
      </c>
      <c r="CQ44" s="273">
        <v>-3.9599677074927598E-6</v>
      </c>
      <c r="CR44" s="273">
        <v>-4.2671998563213703E-5</v>
      </c>
      <c r="CS44" s="273">
        <v>-1.1756577328079502E-6</v>
      </c>
      <c r="CT44" s="273">
        <v>-1.9975756180530264E-6</v>
      </c>
      <c r="CU44" s="273">
        <v>-2.8330239615460879E-6</v>
      </c>
      <c r="CV44" s="273">
        <v>-3.0051496350105138E-6</v>
      </c>
      <c r="CW44" s="273">
        <v>-2.3238732163903993E-6</v>
      </c>
      <c r="CX44" s="273">
        <v>-4.4582205525719242E-6</v>
      </c>
      <c r="CY44" s="273">
        <v>-7.3227569518508486E-6</v>
      </c>
      <c r="CZ44" s="273">
        <v>1.2937169366838728E-6</v>
      </c>
      <c r="DA44" s="298">
        <v>1.0713808980161941</v>
      </c>
      <c r="DB44" s="298">
        <v>0.84067082999999998</v>
      </c>
    </row>
    <row r="45" spans="1:106" s="275" customFormat="1" ht="15" customHeight="1" x14ac:dyDescent="0.15">
      <c r="A45" s="276" t="s">
        <v>367</v>
      </c>
      <c r="B45" s="277" t="s">
        <v>562</v>
      </c>
      <c r="C45" s="272">
        <v>1.2623838714249399E-5</v>
      </c>
      <c r="D45" s="273">
        <v>6.9682216450801167E-6</v>
      </c>
      <c r="E45" s="273">
        <v>1.1814540027042514E-5</v>
      </c>
      <c r="F45" s="273">
        <v>8.2682251964623091E-6</v>
      </c>
      <c r="G45" s="273">
        <v>2.0178068904408579E-5</v>
      </c>
      <c r="H45" s="273">
        <v>0</v>
      </c>
      <c r="I45" s="273">
        <v>4.2170644297150325E-5</v>
      </c>
      <c r="J45" s="273">
        <v>2.5285872200572453E-5</v>
      </c>
      <c r="K45" s="273">
        <v>2.7012200625890651E-5</v>
      </c>
      <c r="L45" s="273">
        <v>1.0042458038625581E-5</v>
      </c>
      <c r="M45" s="273">
        <v>2.2203902569623734E-4</v>
      </c>
      <c r="N45" s="273">
        <v>1.815862815963874E-4</v>
      </c>
      <c r="O45" s="273">
        <v>4.2313350259205485E-4</v>
      </c>
      <c r="P45" s="273">
        <v>1.5682737148245158E-5</v>
      </c>
      <c r="Q45" s="273">
        <v>9.6347594531965106E-6</v>
      </c>
      <c r="R45" s="273">
        <v>1.2464912889717966E-5</v>
      </c>
      <c r="S45" s="273">
        <v>5.6718877142513084E-5</v>
      </c>
      <c r="T45" s="273">
        <v>9.436511511424409E-4</v>
      </c>
      <c r="U45" s="273">
        <v>1.7309590764927872E-5</v>
      </c>
      <c r="V45" s="273">
        <v>2.0911195855692938E-5</v>
      </c>
      <c r="W45" s="273">
        <v>1.6011659612723622E-4</v>
      </c>
      <c r="X45" s="273">
        <v>9.181429761535145E-6</v>
      </c>
      <c r="Y45" s="273">
        <v>3.0834337231885825E-5</v>
      </c>
      <c r="Z45" s="273">
        <v>9.6668714391237989E-6</v>
      </c>
      <c r="AA45" s="273">
        <v>7.4977617334543557E-6</v>
      </c>
      <c r="AB45" s="273">
        <v>7.7758341946502645E-5</v>
      </c>
      <c r="AC45" s="273">
        <v>3.7348733761410338E-4</v>
      </c>
      <c r="AD45" s="273">
        <v>9.24419454269412E-6</v>
      </c>
      <c r="AE45" s="273">
        <v>1.3157991272290645E-4</v>
      </c>
      <c r="AF45" s="273">
        <v>9.8060121316379813E-5</v>
      </c>
      <c r="AG45" s="273">
        <v>1.3864430828185972E-5</v>
      </c>
      <c r="AH45" s="273">
        <v>7.4404286710815287E-5</v>
      </c>
      <c r="AI45" s="273">
        <v>4.5013610921752671E-5</v>
      </c>
      <c r="AJ45" s="273">
        <v>1.8283776758795027E-4</v>
      </c>
      <c r="AK45" s="273">
        <v>0</v>
      </c>
      <c r="AL45" s="273">
        <v>0</v>
      </c>
      <c r="AM45" s="273">
        <v>5.1960063272708169E-5</v>
      </c>
      <c r="AN45" s="273">
        <v>3.2283422178229512E-5</v>
      </c>
      <c r="AO45" s="273">
        <v>1.9816913399925694E-4</v>
      </c>
      <c r="AP45" s="273">
        <v>0</v>
      </c>
      <c r="AQ45" s="273">
        <v>1.0039794909496405</v>
      </c>
      <c r="AR45" s="273">
        <v>1.9829403302714073E-3</v>
      </c>
      <c r="AS45" s="273">
        <v>2.3601677564402063E-3</v>
      </c>
      <c r="AT45" s="273">
        <v>2.5532526816219652E-3</v>
      </c>
      <c r="AU45" s="273">
        <v>1.2837024428249987E-3</v>
      </c>
      <c r="AV45" s="273">
        <v>1.3010132431840525E-3</v>
      </c>
      <c r="AW45" s="273">
        <v>9.8618493762126945E-4</v>
      </c>
      <c r="AX45" s="273">
        <v>3.2978644404460457E-3</v>
      </c>
      <c r="AY45" s="273">
        <v>3.9114110741866256E-3</v>
      </c>
      <c r="AZ45" s="273">
        <v>2.4199656084018871E-3</v>
      </c>
      <c r="BA45" s="273">
        <v>1.4760856620233906E-3</v>
      </c>
      <c r="BB45" s="273">
        <v>3.5167046406403236E-3</v>
      </c>
      <c r="BC45" s="273">
        <v>3.9927050972329813E-3</v>
      </c>
      <c r="BD45" s="273">
        <v>1.0031306080493772E-3</v>
      </c>
      <c r="BE45" s="273">
        <v>7.1308637458336079E-4</v>
      </c>
      <c r="BF45" s="273">
        <v>1.2756151862412931E-3</v>
      </c>
      <c r="BG45" s="273">
        <v>1.241974802578193E-3</v>
      </c>
      <c r="BH45" s="273">
        <v>1.0190388472348468E-3</v>
      </c>
      <c r="BI45" s="273">
        <v>8.2477612830879325E-6</v>
      </c>
      <c r="BJ45" s="273">
        <v>4.3148633731177787E-4</v>
      </c>
      <c r="BK45" s="273">
        <v>6.3757779276710886E-4</v>
      </c>
      <c r="BL45" s="273">
        <v>5.424923340906346E-4</v>
      </c>
      <c r="BM45" s="273">
        <v>1.1097629283568443E-4</v>
      </c>
      <c r="BN45" s="273">
        <v>1.7259965579896454E-5</v>
      </c>
      <c r="BO45" s="273">
        <v>5.0119353456377711E-5</v>
      </c>
      <c r="BP45" s="273">
        <v>1.6627894500499372E-5</v>
      </c>
      <c r="BQ45" s="273">
        <v>9.5947112594330914E-6</v>
      </c>
      <c r="BR45" s="273">
        <v>1.1396806893819258E-5</v>
      </c>
      <c r="BS45" s="273">
        <v>6.7626237469846451E-6</v>
      </c>
      <c r="BT45" s="273">
        <v>5.6525353555748043E-6</v>
      </c>
      <c r="BU45" s="273">
        <v>1.0997765803731279E-5</v>
      </c>
      <c r="BV45" s="273">
        <v>7.4178734196165053E-6</v>
      </c>
      <c r="BW45" s="273">
        <v>1.76093516947982E-5</v>
      </c>
      <c r="BX45" s="273">
        <v>1.0366126917759965E-5</v>
      </c>
      <c r="BY45" s="273">
        <v>4.6119264380698456E-5</v>
      </c>
      <c r="BZ45" s="273">
        <v>2.6257154692045384E-5</v>
      </c>
      <c r="CA45" s="273">
        <v>8.3218091912491976E-6</v>
      </c>
      <c r="CB45" s="273">
        <v>8.9199026802799235E-6</v>
      </c>
      <c r="CC45" s="273">
        <v>1.919947850882487E-5</v>
      </c>
      <c r="CD45" s="273">
        <v>1.7439325094637988E-5</v>
      </c>
      <c r="CE45" s="273">
        <v>3.5945387935378524E-6</v>
      </c>
      <c r="CF45" s="273">
        <v>9.5174582497122704E-6</v>
      </c>
      <c r="CG45" s="273">
        <v>1.2331166960449758E-5</v>
      </c>
      <c r="CH45" s="273">
        <v>2.1338761952826285E-5</v>
      </c>
      <c r="CI45" s="273">
        <v>2.2848944962493853E-5</v>
      </c>
      <c r="CJ45" s="273">
        <v>1.0224992892374241E-5</v>
      </c>
      <c r="CK45" s="273">
        <v>2.1782974362878971E-5</v>
      </c>
      <c r="CL45" s="273">
        <v>1.0724296940770775E-4</v>
      </c>
      <c r="CM45" s="273">
        <v>1.9992196995741244E-5</v>
      </c>
      <c r="CN45" s="273">
        <v>3.1193551049019408E-5</v>
      </c>
      <c r="CO45" s="273">
        <v>2.4069686024350855E-5</v>
      </c>
      <c r="CP45" s="273">
        <v>2.465404526036273E-5</v>
      </c>
      <c r="CQ45" s="273">
        <v>8.3892672252267307E-6</v>
      </c>
      <c r="CR45" s="273">
        <v>1.6398660295314802E-4</v>
      </c>
      <c r="CS45" s="273">
        <v>8.1406332964822312E-6</v>
      </c>
      <c r="CT45" s="273">
        <v>5.8588737269225104E-5</v>
      </c>
      <c r="CU45" s="273">
        <v>3.4420560171271029E-5</v>
      </c>
      <c r="CV45" s="273">
        <v>4.4048595868138938E-5</v>
      </c>
      <c r="CW45" s="273">
        <v>1.2735002730885941E-5</v>
      </c>
      <c r="CX45" s="273">
        <v>3.301659678911726E-5</v>
      </c>
      <c r="CY45" s="273">
        <v>1.006612011754743E-4</v>
      </c>
      <c r="CZ45" s="273">
        <v>1.4995044168824757E-4</v>
      </c>
      <c r="DA45" s="298">
        <v>1.0448313617946319</v>
      </c>
      <c r="DB45" s="298">
        <v>0.81983843999999995</v>
      </c>
    </row>
    <row r="46" spans="1:106" s="275" customFormat="1" ht="15" customHeight="1" x14ac:dyDescent="0.15">
      <c r="A46" s="276" t="s">
        <v>368</v>
      </c>
      <c r="B46" s="277" t="s">
        <v>563</v>
      </c>
      <c r="C46" s="272">
        <v>8.2347701535502165E-5</v>
      </c>
      <c r="D46" s="273">
        <v>4.739193094734251E-5</v>
      </c>
      <c r="E46" s="273">
        <v>6.4779825630412126E-5</v>
      </c>
      <c r="F46" s="273">
        <v>4.2503084924822562E-5</v>
      </c>
      <c r="G46" s="273">
        <v>8.7221521278220659E-5</v>
      </c>
      <c r="H46" s="273">
        <v>0</v>
      </c>
      <c r="I46" s="273">
        <v>1.3723736130131142E-4</v>
      </c>
      <c r="J46" s="273">
        <v>3.2569651409857017E-5</v>
      </c>
      <c r="K46" s="273">
        <v>4.1010587732021968E-5</v>
      </c>
      <c r="L46" s="273">
        <v>4.5956631660418529E-5</v>
      </c>
      <c r="M46" s="273">
        <v>2.5687932987533503E-5</v>
      </c>
      <c r="N46" s="273">
        <v>3.0210425528211484E-5</v>
      </c>
      <c r="O46" s="273">
        <v>3.9090267160912012E-5</v>
      </c>
      <c r="P46" s="273">
        <v>2.743992007652906E-5</v>
      </c>
      <c r="Q46" s="273">
        <v>7.9058955931243005E-5</v>
      </c>
      <c r="R46" s="273">
        <v>5.9797743561393111E-5</v>
      </c>
      <c r="S46" s="273">
        <v>4.3469652488060754E-5</v>
      </c>
      <c r="T46" s="273">
        <v>3.1088952274468289E-4</v>
      </c>
      <c r="U46" s="273">
        <v>1.5547641881242987E-4</v>
      </c>
      <c r="V46" s="273">
        <v>7.616057200980976E-5</v>
      </c>
      <c r="W46" s="273">
        <v>4.6046336658185635E-5</v>
      </c>
      <c r="X46" s="273">
        <v>6.7636114759813429E-5</v>
      </c>
      <c r="Y46" s="273">
        <v>1.2699128490395236E-4</v>
      </c>
      <c r="Z46" s="273">
        <v>8.4907755381578257E-5</v>
      </c>
      <c r="AA46" s="273">
        <v>1.1739519283723781E-4</v>
      </c>
      <c r="AB46" s="273">
        <v>3.9158595208818356E-5</v>
      </c>
      <c r="AC46" s="273">
        <v>6.7150018528564905E-5</v>
      </c>
      <c r="AD46" s="273">
        <v>8.2546074396329069E-5</v>
      </c>
      <c r="AE46" s="273">
        <v>7.8110760933859864E-5</v>
      </c>
      <c r="AF46" s="273">
        <v>5.0129760577745852E-5</v>
      </c>
      <c r="AG46" s="273">
        <v>2.3122180744677092E-5</v>
      </c>
      <c r="AH46" s="273">
        <v>8.8148769286103837E-5</v>
      </c>
      <c r="AI46" s="273">
        <v>1.6573779526754526E-4</v>
      </c>
      <c r="AJ46" s="273">
        <v>1.1552740486520722E-4</v>
      </c>
      <c r="AK46" s="273">
        <v>0</v>
      </c>
      <c r="AL46" s="273">
        <v>0</v>
      </c>
      <c r="AM46" s="273">
        <v>6.7275734939605452E-5</v>
      </c>
      <c r="AN46" s="273">
        <v>1.3815285517734477E-4</v>
      </c>
      <c r="AO46" s="273">
        <v>1.3796412751148298E-4</v>
      </c>
      <c r="AP46" s="273">
        <v>0</v>
      </c>
      <c r="AQ46" s="273">
        <v>5.5718360442839832E-5</v>
      </c>
      <c r="AR46" s="273">
        <v>1.0055343861126553</v>
      </c>
      <c r="AS46" s="273">
        <v>3.5901286831465507E-4</v>
      </c>
      <c r="AT46" s="273">
        <v>8.5696420457019828E-5</v>
      </c>
      <c r="AU46" s="273">
        <v>5.6572160297847559E-5</v>
      </c>
      <c r="AV46" s="273">
        <v>4.0535203885132577E-5</v>
      </c>
      <c r="AW46" s="273">
        <v>3.6796309226614459E-5</v>
      </c>
      <c r="AX46" s="273">
        <v>1.0875239765042048E-4</v>
      </c>
      <c r="AY46" s="273">
        <v>5.1426552274616716E-5</v>
      </c>
      <c r="AZ46" s="273">
        <v>2.9336413506375942E-5</v>
      </c>
      <c r="BA46" s="273">
        <v>2.7902980593223247E-5</v>
      </c>
      <c r="BB46" s="273">
        <v>6.929990337201443E-5</v>
      </c>
      <c r="BC46" s="273">
        <v>7.8212188635981228E-5</v>
      </c>
      <c r="BD46" s="273">
        <v>3.1984901264061595E-5</v>
      </c>
      <c r="BE46" s="273">
        <v>1.1750571322834807E-5</v>
      </c>
      <c r="BF46" s="273">
        <v>1.8679750042023971E-3</v>
      </c>
      <c r="BG46" s="273">
        <v>2.2312643713595015E-3</v>
      </c>
      <c r="BH46" s="273">
        <v>6.5653385232626918E-4</v>
      </c>
      <c r="BI46" s="273">
        <v>3.3242987801514289E-5</v>
      </c>
      <c r="BJ46" s="273">
        <v>1.2549091124530726E-2</v>
      </c>
      <c r="BK46" s="273">
        <v>1.8054468757359381E-2</v>
      </c>
      <c r="BL46" s="273">
        <v>7.6496781848254302E-3</v>
      </c>
      <c r="BM46" s="273">
        <v>2.8165512367275461E-4</v>
      </c>
      <c r="BN46" s="273">
        <v>3.393187621341935E-4</v>
      </c>
      <c r="BO46" s="273">
        <v>6.0629464834178993E-4</v>
      </c>
      <c r="BP46" s="273">
        <v>8.7191158737138071E-5</v>
      </c>
      <c r="BQ46" s="273">
        <v>7.0108049697237536E-5</v>
      </c>
      <c r="BR46" s="273">
        <v>9.3677146924223701E-5</v>
      </c>
      <c r="BS46" s="273">
        <v>6.6211831404254748E-5</v>
      </c>
      <c r="BT46" s="273">
        <v>7.1259787525040422E-5</v>
      </c>
      <c r="BU46" s="273">
        <v>2.6826175044687413E-4</v>
      </c>
      <c r="BV46" s="273">
        <v>1.9716428139733401E-4</v>
      </c>
      <c r="BW46" s="273">
        <v>3.0567000322956437E-4</v>
      </c>
      <c r="BX46" s="273">
        <v>3.3153580581368374E-5</v>
      </c>
      <c r="BY46" s="273">
        <v>2.7556321383085633E-4</v>
      </c>
      <c r="BZ46" s="273">
        <v>2.9024650586849518E-4</v>
      </c>
      <c r="CA46" s="273">
        <v>5.9397304104149957E-5</v>
      </c>
      <c r="CB46" s="273">
        <v>1.0512403105965544E-4</v>
      </c>
      <c r="CC46" s="273">
        <v>2.4934985428250178E-4</v>
      </c>
      <c r="CD46" s="273">
        <v>3.1962665841859389E-4</v>
      </c>
      <c r="CE46" s="273">
        <v>3.5008609192496511E-5</v>
      </c>
      <c r="CF46" s="273">
        <v>1.1008441147699837E-4</v>
      </c>
      <c r="CG46" s="273">
        <v>1.0076657704484526E-4</v>
      </c>
      <c r="CH46" s="273">
        <v>5.5209611508866662E-5</v>
      </c>
      <c r="CI46" s="273">
        <v>2.1366974516966481E-4</v>
      </c>
      <c r="CJ46" s="273">
        <v>1.2242802426110487E-4</v>
      </c>
      <c r="CK46" s="273">
        <v>8.1618181290762828E-5</v>
      </c>
      <c r="CL46" s="273">
        <v>4.7361244430659431E-5</v>
      </c>
      <c r="CM46" s="273">
        <v>8.4861938393856719E-5</v>
      </c>
      <c r="CN46" s="273">
        <v>5.9204918966672525E-5</v>
      </c>
      <c r="CO46" s="273">
        <v>4.7486406367289488E-5</v>
      </c>
      <c r="CP46" s="273">
        <v>6.740676145595875E-5</v>
      </c>
      <c r="CQ46" s="273">
        <v>4.0273084787032327E-5</v>
      </c>
      <c r="CR46" s="273">
        <v>5.5295928333525772E-5</v>
      </c>
      <c r="CS46" s="273">
        <v>4.1401520833688846E-5</v>
      </c>
      <c r="CT46" s="273">
        <v>8.6831013079670725E-5</v>
      </c>
      <c r="CU46" s="273">
        <v>5.0634766284487263E-5</v>
      </c>
      <c r="CV46" s="273">
        <v>7.3771849130626526E-5</v>
      </c>
      <c r="CW46" s="273">
        <v>9.9063898215230774E-5</v>
      </c>
      <c r="CX46" s="273">
        <v>8.1807224692551631E-5</v>
      </c>
      <c r="CY46" s="273">
        <v>4.2515145610004287E-5</v>
      </c>
      <c r="CZ46" s="273">
        <v>1.6812521283976326E-4</v>
      </c>
      <c r="DA46" s="299">
        <v>1.0580280378610256</v>
      </c>
      <c r="DB46" s="299">
        <v>0.83019335999999999</v>
      </c>
    </row>
    <row r="47" spans="1:106" s="275" customFormat="1" ht="15" customHeight="1" x14ac:dyDescent="0.15">
      <c r="A47" s="276" t="s">
        <v>369</v>
      </c>
      <c r="B47" s="277" t="s">
        <v>564</v>
      </c>
      <c r="C47" s="272">
        <v>3.6883047723460942E-4</v>
      </c>
      <c r="D47" s="273">
        <v>3.5323615319339963E-4</v>
      </c>
      <c r="E47" s="273">
        <v>1.1667266429997971E-4</v>
      </c>
      <c r="F47" s="273">
        <v>1.7186348796728346E-4</v>
      </c>
      <c r="G47" s="273">
        <v>3.0045404705836059E-4</v>
      </c>
      <c r="H47" s="273">
        <v>0</v>
      </c>
      <c r="I47" s="273">
        <v>2.9491209433714261E-3</v>
      </c>
      <c r="J47" s="273">
        <v>3.584870469678981E-4</v>
      </c>
      <c r="K47" s="273">
        <v>3.0322221587922825E-3</v>
      </c>
      <c r="L47" s="273">
        <v>1.9640941141415734E-4</v>
      </c>
      <c r="M47" s="273">
        <v>4.2607842662604198E-4</v>
      </c>
      <c r="N47" s="273">
        <v>8.3778073065620946E-4</v>
      </c>
      <c r="O47" s="273">
        <v>5.2256879901599797E-3</v>
      </c>
      <c r="P47" s="273">
        <v>3.2086569699073627E-4</v>
      </c>
      <c r="Q47" s="273">
        <v>1.2283680564583786E-4</v>
      </c>
      <c r="R47" s="273">
        <v>7.2955067581084363E-4</v>
      </c>
      <c r="S47" s="273">
        <v>1.0690979815693616E-3</v>
      </c>
      <c r="T47" s="273">
        <v>9.2015768988575365E-3</v>
      </c>
      <c r="U47" s="273">
        <v>4.2783209772114048E-4</v>
      </c>
      <c r="V47" s="273">
        <v>3.9534102635468423E-4</v>
      </c>
      <c r="W47" s="273">
        <v>1.5811221164627079E-4</v>
      </c>
      <c r="X47" s="273">
        <v>1.3722556847718326E-4</v>
      </c>
      <c r="Y47" s="273">
        <v>2.3151434474157923E-3</v>
      </c>
      <c r="Z47" s="273">
        <v>4.3375195718957339E-4</v>
      </c>
      <c r="AA47" s="273">
        <v>3.230090762968951E-4</v>
      </c>
      <c r="AB47" s="273">
        <v>1.9593745154821078E-3</v>
      </c>
      <c r="AC47" s="273">
        <v>1.5442059362419716E-3</v>
      </c>
      <c r="AD47" s="273">
        <v>2.2072148004071991E-4</v>
      </c>
      <c r="AE47" s="273">
        <v>3.7065641029197945E-4</v>
      </c>
      <c r="AF47" s="273">
        <v>4.5537992053110094E-3</v>
      </c>
      <c r="AG47" s="273">
        <v>5.5658340927608354E-4</v>
      </c>
      <c r="AH47" s="273">
        <v>2.5700145746145489E-3</v>
      </c>
      <c r="AI47" s="273">
        <v>1.166996891331078E-3</v>
      </c>
      <c r="AJ47" s="273">
        <v>2.1069997190896203E-3</v>
      </c>
      <c r="AK47" s="273">
        <v>0</v>
      </c>
      <c r="AL47" s="273">
        <v>0</v>
      </c>
      <c r="AM47" s="273">
        <v>6.1605731393378103E-5</v>
      </c>
      <c r="AN47" s="273">
        <v>2.1350208920010091E-3</v>
      </c>
      <c r="AO47" s="273">
        <v>6.8240545677149668E-4</v>
      </c>
      <c r="AP47" s="273">
        <v>0</v>
      </c>
      <c r="AQ47" s="273">
        <v>3.4754444047775223E-4</v>
      </c>
      <c r="AR47" s="273">
        <v>6.7164486586635923E-3</v>
      </c>
      <c r="AS47" s="273">
        <v>1.0115749956180933</v>
      </c>
      <c r="AT47" s="273">
        <v>7.2012459477506447E-3</v>
      </c>
      <c r="AU47" s="273">
        <v>4.5215195328535511E-3</v>
      </c>
      <c r="AV47" s="273">
        <v>4.3707143719917121E-3</v>
      </c>
      <c r="AW47" s="273">
        <v>1.757261211420291E-3</v>
      </c>
      <c r="AX47" s="273">
        <v>4.0842959567363333E-3</v>
      </c>
      <c r="AY47" s="273">
        <v>5.1606550021916072E-3</v>
      </c>
      <c r="AZ47" s="273">
        <v>3.7890372403437057E-3</v>
      </c>
      <c r="BA47" s="273">
        <v>3.4658784674109909E-3</v>
      </c>
      <c r="BB47" s="273">
        <v>9.3658097005998406E-4</v>
      </c>
      <c r="BC47" s="273">
        <v>5.0771978836110917E-3</v>
      </c>
      <c r="BD47" s="273">
        <v>4.8833627554145942E-3</v>
      </c>
      <c r="BE47" s="273">
        <v>8.1115744447885136E-4</v>
      </c>
      <c r="BF47" s="273">
        <v>5.5679043925416548E-3</v>
      </c>
      <c r="BG47" s="273">
        <v>1.9551014315253865E-3</v>
      </c>
      <c r="BH47" s="273">
        <v>2.9124080694432077E-3</v>
      </c>
      <c r="BI47" s="273">
        <v>1.4719295271798394E-4</v>
      </c>
      <c r="BJ47" s="273">
        <v>2.9413067202790212E-3</v>
      </c>
      <c r="BK47" s="273">
        <v>1.0713432751457641E-2</v>
      </c>
      <c r="BL47" s="273">
        <v>1.1583617220975863E-3</v>
      </c>
      <c r="BM47" s="273">
        <v>3.7834201624548151E-4</v>
      </c>
      <c r="BN47" s="273">
        <v>3.6270159371695542E-4</v>
      </c>
      <c r="BO47" s="273">
        <v>5.5459746990211341E-4</v>
      </c>
      <c r="BP47" s="273">
        <v>1.4526488981107891E-4</v>
      </c>
      <c r="BQ47" s="273">
        <v>6.711140667418963E-4</v>
      </c>
      <c r="BR47" s="273">
        <v>3.6537199175191624E-4</v>
      </c>
      <c r="BS47" s="273">
        <v>8.5857800589204402E-5</v>
      </c>
      <c r="BT47" s="273">
        <v>6.2038622864452186E-5</v>
      </c>
      <c r="BU47" s="273">
        <v>2.0950654952043814E-4</v>
      </c>
      <c r="BV47" s="273">
        <v>1.7598257796822646E-4</v>
      </c>
      <c r="BW47" s="273">
        <v>2.5189984995826559E-4</v>
      </c>
      <c r="BX47" s="273">
        <v>2.5551022174883389E-4</v>
      </c>
      <c r="BY47" s="273">
        <v>3.6967955019751302E-4</v>
      </c>
      <c r="BZ47" s="273">
        <v>6.1166759098942947E-4</v>
      </c>
      <c r="CA47" s="273">
        <v>1.0130838753089084E-4</v>
      </c>
      <c r="CB47" s="273">
        <v>2.5099306391283377E-4</v>
      </c>
      <c r="CC47" s="273">
        <v>5.7825145521820385E-4</v>
      </c>
      <c r="CD47" s="273">
        <v>3.0032501665277914E-4</v>
      </c>
      <c r="CE47" s="273">
        <v>5.0717685146488856E-5</v>
      </c>
      <c r="CF47" s="273">
        <v>2.1106481833455765E-4</v>
      </c>
      <c r="CG47" s="273">
        <v>1.22679690230218E-4</v>
      </c>
      <c r="CH47" s="273">
        <v>1.1940624856377545E-4</v>
      </c>
      <c r="CI47" s="273">
        <v>6.2419415873093867E-4</v>
      </c>
      <c r="CJ47" s="273">
        <v>1.2710025514117457E-4</v>
      </c>
      <c r="CK47" s="273">
        <v>1.4051114564588843E-4</v>
      </c>
      <c r="CL47" s="273">
        <v>1.0954933314961688E-4</v>
      </c>
      <c r="CM47" s="273">
        <v>1.890520585982971E-4</v>
      </c>
      <c r="CN47" s="273">
        <v>1.5029636063439261E-4</v>
      </c>
      <c r="CO47" s="273">
        <v>4.2885752313210815E-4</v>
      </c>
      <c r="CP47" s="273">
        <v>2.4648389869960636E-4</v>
      </c>
      <c r="CQ47" s="273">
        <v>6.4877843042650198E-5</v>
      </c>
      <c r="CR47" s="273">
        <v>7.4657971743871752E-4</v>
      </c>
      <c r="CS47" s="273">
        <v>8.6389039229720549E-5</v>
      </c>
      <c r="CT47" s="273">
        <v>2.904963725233692E-4</v>
      </c>
      <c r="CU47" s="273">
        <v>5.2576888231893354E-4</v>
      </c>
      <c r="CV47" s="273">
        <v>5.2288068320461027E-4</v>
      </c>
      <c r="CW47" s="273">
        <v>1.3610324258357554E-4</v>
      </c>
      <c r="CX47" s="273">
        <v>7.6107936349618108E-4</v>
      </c>
      <c r="CY47" s="273">
        <v>2.7589848370519933E-4</v>
      </c>
      <c r="CZ47" s="273">
        <v>1.0025922019638645E-3</v>
      </c>
      <c r="DA47" s="298">
        <v>1.1506561664659571</v>
      </c>
      <c r="DB47" s="298">
        <v>0.90287503999999996</v>
      </c>
    </row>
    <row r="48" spans="1:106" s="275" customFormat="1" ht="15" customHeight="1" x14ac:dyDescent="0.15">
      <c r="A48" s="276" t="s">
        <v>370</v>
      </c>
      <c r="B48" s="277" t="s">
        <v>645</v>
      </c>
      <c r="C48" s="272">
        <v>1.8887026989048909E-5</v>
      </c>
      <c r="D48" s="273">
        <v>7.121692184045021E-6</v>
      </c>
      <c r="E48" s="273">
        <v>1.5049641112996743E-5</v>
      </c>
      <c r="F48" s="273">
        <v>1.3705304890982617E-5</v>
      </c>
      <c r="G48" s="273">
        <v>8.1271777322542784E-6</v>
      </c>
      <c r="H48" s="273">
        <v>0</v>
      </c>
      <c r="I48" s="273">
        <v>6.0675758848829875E-5</v>
      </c>
      <c r="J48" s="273">
        <v>4.7584341056866502E-6</v>
      </c>
      <c r="K48" s="273">
        <v>6.5772077133836295E-6</v>
      </c>
      <c r="L48" s="273">
        <v>9.9403677060325956E-6</v>
      </c>
      <c r="M48" s="273">
        <v>5.9388825002972328E-6</v>
      </c>
      <c r="N48" s="273">
        <v>6.0377350919089351E-6</v>
      </c>
      <c r="O48" s="273">
        <v>6.9755187992770269E-6</v>
      </c>
      <c r="P48" s="273">
        <v>5.612818573803998E-6</v>
      </c>
      <c r="Q48" s="273">
        <v>7.0116629859127974E-6</v>
      </c>
      <c r="R48" s="273">
        <v>5.1295273816300857E-6</v>
      </c>
      <c r="S48" s="273">
        <v>1.2816698551336564E-5</v>
      </c>
      <c r="T48" s="273">
        <v>7.0730503975828364E-5</v>
      </c>
      <c r="U48" s="273">
        <v>8.4429581357073841E-6</v>
      </c>
      <c r="V48" s="273">
        <v>3.5696590779224595E-6</v>
      </c>
      <c r="W48" s="273">
        <v>4.2675754563219127E-6</v>
      </c>
      <c r="X48" s="273">
        <v>8.9213427182086824E-6</v>
      </c>
      <c r="Y48" s="273">
        <v>1.8881004721812406E-5</v>
      </c>
      <c r="Z48" s="273">
        <v>1.0157721995931885E-5</v>
      </c>
      <c r="AA48" s="273">
        <v>4.2108339617095708E-6</v>
      </c>
      <c r="AB48" s="273">
        <v>5.0563598240837618E-6</v>
      </c>
      <c r="AC48" s="273">
        <v>6.3745170484660381E-6</v>
      </c>
      <c r="AD48" s="273">
        <v>8.6601958165370847E-6</v>
      </c>
      <c r="AE48" s="273">
        <v>1.1703673638127598E-5</v>
      </c>
      <c r="AF48" s="273">
        <v>7.5217997528912071E-6</v>
      </c>
      <c r="AG48" s="273">
        <v>4.0485986706510271E-6</v>
      </c>
      <c r="AH48" s="273">
        <v>3.8680351703701504E-5</v>
      </c>
      <c r="AI48" s="273">
        <v>2.2897283822492931E-5</v>
      </c>
      <c r="AJ48" s="273">
        <v>2.5725658890469412E-5</v>
      </c>
      <c r="AK48" s="273">
        <v>0</v>
      </c>
      <c r="AL48" s="273">
        <v>0</v>
      </c>
      <c r="AM48" s="273">
        <v>4.0600040525600971E-6</v>
      </c>
      <c r="AN48" s="273">
        <v>3.5048211437717907E-5</v>
      </c>
      <c r="AO48" s="273">
        <v>1.8284730592747588E-5</v>
      </c>
      <c r="AP48" s="273">
        <v>0</v>
      </c>
      <c r="AQ48" s="273">
        <v>4.8298517305002476E-6</v>
      </c>
      <c r="AR48" s="273">
        <v>2.7637812130418558E-5</v>
      </c>
      <c r="AS48" s="273">
        <v>1.3055305738956848E-5</v>
      </c>
      <c r="AT48" s="273">
        <v>1.0017138132873262</v>
      </c>
      <c r="AU48" s="273">
        <v>4.7381267820206286E-4</v>
      </c>
      <c r="AV48" s="273">
        <v>1.087804296985204E-4</v>
      </c>
      <c r="AW48" s="273">
        <v>2.7645991508538217E-5</v>
      </c>
      <c r="AX48" s="273">
        <v>3.7709153006623275E-5</v>
      </c>
      <c r="AY48" s="273">
        <v>1.2860548661195451E-4</v>
      </c>
      <c r="AZ48" s="273">
        <v>2.4055851992923756E-4</v>
      </c>
      <c r="BA48" s="273">
        <v>3.9657568046686671E-5</v>
      </c>
      <c r="BB48" s="273">
        <v>2.0201274928139694E-5</v>
      </c>
      <c r="BC48" s="273">
        <v>4.2024622642052069E-5</v>
      </c>
      <c r="BD48" s="273">
        <v>1.8114515065902862E-5</v>
      </c>
      <c r="BE48" s="273">
        <v>3.1830861242719148E-5</v>
      </c>
      <c r="BF48" s="273">
        <v>4.0861082355643795E-4</v>
      </c>
      <c r="BG48" s="273">
        <v>2.2470957846903815E-4</v>
      </c>
      <c r="BH48" s="273">
        <v>1.3460953632804618E-4</v>
      </c>
      <c r="BI48" s="273">
        <v>1.1169722664248468E-5</v>
      </c>
      <c r="BJ48" s="273">
        <v>1.0148664561542226E-4</v>
      </c>
      <c r="BK48" s="273">
        <v>1.7624328052997171E-5</v>
      </c>
      <c r="BL48" s="273">
        <v>6.9521575233557524E-5</v>
      </c>
      <c r="BM48" s="273">
        <v>4.6019957968841386E-5</v>
      </c>
      <c r="BN48" s="273">
        <v>6.8384522913712737E-6</v>
      </c>
      <c r="BO48" s="273">
        <v>1.5574412355582411E-4</v>
      </c>
      <c r="BP48" s="273">
        <v>1.5620274441971115E-5</v>
      </c>
      <c r="BQ48" s="273">
        <v>5.5794865403653189E-6</v>
      </c>
      <c r="BR48" s="273">
        <v>6.4181880412449178E-6</v>
      </c>
      <c r="BS48" s="273">
        <v>3.6180079409162727E-6</v>
      </c>
      <c r="BT48" s="273">
        <v>3.21830349944711E-6</v>
      </c>
      <c r="BU48" s="273">
        <v>2.3333676693448643E-6</v>
      </c>
      <c r="BV48" s="273">
        <v>5.0099755122815029E-7</v>
      </c>
      <c r="BW48" s="273">
        <v>8.255487382769998E-6</v>
      </c>
      <c r="BX48" s="273">
        <v>1.7050838667183936E-5</v>
      </c>
      <c r="BY48" s="273">
        <v>9.8302042305194445E-5</v>
      </c>
      <c r="BZ48" s="273">
        <v>5.7673395999007679E-6</v>
      </c>
      <c r="CA48" s="273">
        <v>1.0797719685452241E-5</v>
      </c>
      <c r="CB48" s="273">
        <v>8.9465875527193637E-6</v>
      </c>
      <c r="CC48" s="273">
        <v>8.3513909520961463E-6</v>
      </c>
      <c r="CD48" s="273">
        <v>1.148004965941408E-5</v>
      </c>
      <c r="CE48" s="273">
        <v>3.2631200842272405E-6</v>
      </c>
      <c r="CF48" s="273">
        <v>5.5277591900285715E-6</v>
      </c>
      <c r="CG48" s="273">
        <v>8.3658245466245973E-6</v>
      </c>
      <c r="CH48" s="273">
        <v>8.5527041379110665E-6</v>
      </c>
      <c r="CI48" s="273">
        <v>1.3438297038142048E-5</v>
      </c>
      <c r="CJ48" s="273">
        <v>4.8197583873075669E-6</v>
      </c>
      <c r="CK48" s="273">
        <v>1.0003557697013328E-5</v>
      </c>
      <c r="CL48" s="273">
        <v>3.4493061767809569E-6</v>
      </c>
      <c r="CM48" s="273">
        <v>5.7169491000990775E-6</v>
      </c>
      <c r="CN48" s="273">
        <v>4.3447476883496877E-6</v>
      </c>
      <c r="CO48" s="273">
        <v>6.6810957475209111E-6</v>
      </c>
      <c r="CP48" s="273">
        <v>5.1664551114499731E-5</v>
      </c>
      <c r="CQ48" s="273">
        <v>5.2226111304922152E-6</v>
      </c>
      <c r="CR48" s="273">
        <v>4.4885190318540077E-4</v>
      </c>
      <c r="CS48" s="273">
        <v>5.0226014933691033E-6</v>
      </c>
      <c r="CT48" s="273">
        <v>9.8037421490530879E-6</v>
      </c>
      <c r="CU48" s="273">
        <v>6.0617606231830592E-6</v>
      </c>
      <c r="CV48" s="273">
        <v>9.2752882955550179E-6</v>
      </c>
      <c r="CW48" s="273">
        <v>8.5566590325233463E-6</v>
      </c>
      <c r="CX48" s="273">
        <v>6.8124368952838169E-6</v>
      </c>
      <c r="CY48" s="273">
        <v>5.8027596138378177E-6</v>
      </c>
      <c r="CZ48" s="273">
        <v>8.3264248586734342E-6</v>
      </c>
      <c r="DA48" s="298">
        <v>1.0054620244816805</v>
      </c>
      <c r="DB48" s="298">
        <v>0.78894686000000003</v>
      </c>
    </row>
    <row r="49" spans="1:106" s="275" customFormat="1" ht="15" customHeight="1" x14ac:dyDescent="0.15">
      <c r="A49" s="276" t="s">
        <v>371</v>
      </c>
      <c r="B49" s="277" t="s">
        <v>646</v>
      </c>
      <c r="C49" s="272">
        <v>2.857108956019825E-4</v>
      </c>
      <c r="D49" s="273">
        <v>1.0372332422163891E-4</v>
      </c>
      <c r="E49" s="273">
        <v>2.2432581317949034E-4</v>
      </c>
      <c r="F49" s="273">
        <v>2.2545652559587286E-4</v>
      </c>
      <c r="G49" s="273">
        <v>6.3939026150284316E-5</v>
      </c>
      <c r="H49" s="273">
        <v>0</v>
      </c>
      <c r="I49" s="273">
        <v>6.9527139283914361E-4</v>
      </c>
      <c r="J49" s="273">
        <v>6.8239951714313174E-5</v>
      </c>
      <c r="K49" s="273">
        <v>8.0009225427907216E-5</v>
      </c>
      <c r="L49" s="273">
        <v>1.4906847308731908E-4</v>
      </c>
      <c r="M49" s="273">
        <v>8.6464867189893548E-5</v>
      </c>
      <c r="N49" s="273">
        <v>8.6465262280150092E-5</v>
      </c>
      <c r="O49" s="273">
        <v>9.6162762435709895E-5</v>
      </c>
      <c r="P49" s="273">
        <v>8.327891791666165E-5</v>
      </c>
      <c r="Q49" s="273">
        <v>1.0155607042470234E-4</v>
      </c>
      <c r="R49" s="273">
        <v>6.6409292072643232E-5</v>
      </c>
      <c r="S49" s="273">
        <v>1.6303104045372347E-4</v>
      </c>
      <c r="T49" s="273">
        <v>1.3480953323824721E-4</v>
      </c>
      <c r="U49" s="273">
        <v>1.1379858157092501E-4</v>
      </c>
      <c r="V49" s="273">
        <v>5.1263782579044875E-5</v>
      </c>
      <c r="W49" s="273">
        <v>6.5050950731099217E-5</v>
      </c>
      <c r="X49" s="273">
        <v>1.2264027857270199E-4</v>
      </c>
      <c r="Y49" s="273">
        <v>2.7662444002334448E-4</v>
      </c>
      <c r="Z49" s="273">
        <v>1.4316320685240215E-4</v>
      </c>
      <c r="AA49" s="273">
        <v>4.6583653000870483E-5</v>
      </c>
      <c r="AB49" s="273">
        <v>6.9416308808717517E-5</v>
      </c>
      <c r="AC49" s="273">
        <v>4.9891016058024973E-5</v>
      </c>
      <c r="AD49" s="273">
        <v>1.3203423696009115E-4</v>
      </c>
      <c r="AE49" s="273">
        <v>4.9737973922486919E-4</v>
      </c>
      <c r="AF49" s="273">
        <v>1.1549882281436307E-4</v>
      </c>
      <c r="AG49" s="273">
        <v>5.3576095352948563E-5</v>
      </c>
      <c r="AH49" s="273">
        <v>2.1987047817526311E-4</v>
      </c>
      <c r="AI49" s="273">
        <v>3.730676514577374E-4</v>
      </c>
      <c r="AJ49" s="273">
        <v>4.3607277544307105E-4</v>
      </c>
      <c r="AK49" s="273">
        <v>0</v>
      </c>
      <c r="AL49" s="273">
        <v>0</v>
      </c>
      <c r="AM49" s="273">
        <v>5.6539883623975512E-5</v>
      </c>
      <c r="AN49" s="273">
        <v>3.7510703939060863E-4</v>
      </c>
      <c r="AO49" s="273">
        <v>2.2959722864135883E-4</v>
      </c>
      <c r="AP49" s="273">
        <v>0</v>
      </c>
      <c r="AQ49" s="273">
        <v>1.0013045262786865E-4</v>
      </c>
      <c r="AR49" s="273">
        <v>1.0210198596959177E-4</v>
      </c>
      <c r="AS49" s="273">
        <v>1.1726822531053371E-4</v>
      </c>
      <c r="AT49" s="273">
        <v>5.7656732099642144E-4</v>
      </c>
      <c r="AU49" s="273">
        <v>1.0161568989734182</v>
      </c>
      <c r="AV49" s="273">
        <v>2.1489496651960237E-4</v>
      </c>
      <c r="AW49" s="273">
        <v>6.0243695721235314E-4</v>
      </c>
      <c r="AX49" s="273">
        <v>3.8550662927378199E-4</v>
      </c>
      <c r="AY49" s="273">
        <v>3.5148319100582258E-4</v>
      </c>
      <c r="AZ49" s="273">
        <v>2.1078184618825025E-4</v>
      </c>
      <c r="BA49" s="273">
        <v>4.6282619555378644E-4</v>
      </c>
      <c r="BB49" s="273">
        <v>1.108778458615529E-4</v>
      </c>
      <c r="BC49" s="273">
        <v>2.8713545537788112E-4</v>
      </c>
      <c r="BD49" s="273">
        <v>1.8200661927022027E-4</v>
      </c>
      <c r="BE49" s="273">
        <v>9.2855701406862947E-5</v>
      </c>
      <c r="BF49" s="273">
        <v>5.7897230574856403E-4</v>
      </c>
      <c r="BG49" s="273">
        <v>2.3743729869261698E-4</v>
      </c>
      <c r="BH49" s="273">
        <v>2.7908386050353779E-4</v>
      </c>
      <c r="BI49" s="273">
        <v>1.607384943593325E-4</v>
      </c>
      <c r="BJ49" s="273">
        <v>8.3222840458888043E-5</v>
      </c>
      <c r="BK49" s="273">
        <v>1.3638007850981409E-4</v>
      </c>
      <c r="BL49" s="273">
        <v>1.521873701516362E-4</v>
      </c>
      <c r="BM49" s="273">
        <v>6.9622194792450312E-4</v>
      </c>
      <c r="BN49" s="273">
        <v>9.0689017438060705E-5</v>
      </c>
      <c r="BO49" s="273">
        <v>2.8070444252484175E-4</v>
      </c>
      <c r="BP49" s="273">
        <v>2.148112985205896E-4</v>
      </c>
      <c r="BQ49" s="273">
        <v>7.9669801367423306E-5</v>
      </c>
      <c r="BR49" s="273">
        <v>8.5158604453007395E-5</v>
      </c>
      <c r="BS49" s="273">
        <v>4.9338594082168863E-5</v>
      </c>
      <c r="BT49" s="273">
        <v>4.1751380136155098E-5</v>
      </c>
      <c r="BU49" s="273">
        <v>3.1386502513947948E-5</v>
      </c>
      <c r="BV49" s="273">
        <v>5.8173180369859667E-6</v>
      </c>
      <c r="BW49" s="273">
        <v>6.1939504588905955E-5</v>
      </c>
      <c r="BX49" s="273">
        <v>2.5752549747790928E-4</v>
      </c>
      <c r="BY49" s="273">
        <v>1.4743744742025642E-3</v>
      </c>
      <c r="BZ49" s="273">
        <v>7.3953819422433107E-5</v>
      </c>
      <c r="CA49" s="273">
        <v>1.4305330144295803E-4</v>
      </c>
      <c r="CB49" s="273">
        <v>1.4365709484524811E-4</v>
      </c>
      <c r="CC49" s="273">
        <v>1.0514809039017025E-4</v>
      </c>
      <c r="CD49" s="273">
        <v>1.0343852592680522E-4</v>
      </c>
      <c r="CE49" s="273">
        <v>4.3000144262926869E-5</v>
      </c>
      <c r="CF49" s="273">
        <v>6.809416766879656E-5</v>
      </c>
      <c r="CG49" s="273">
        <v>1.2036389875001733E-4</v>
      </c>
      <c r="CH49" s="273">
        <v>1.2230781265379069E-4</v>
      </c>
      <c r="CI49" s="273">
        <v>1.539341480262471E-4</v>
      </c>
      <c r="CJ49" s="273">
        <v>5.087220815529979E-5</v>
      </c>
      <c r="CK49" s="273">
        <v>1.2499521102733577E-4</v>
      </c>
      <c r="CL49" s="273">
        <v>3.9688612027718595E-5</v>
      </c>
      <c r="CM49" s="273">
        <v>6.902922451614044E-5</v>
      </c>
      <c r="CN49" s="273">
        <v>4.7902184340621465E-5</v>
      </c>
      <c r="CO49" s="273">
        <v>9.0998575671117545E-5</v>
      </c>
      <c r="CP49" s="273">
        <v>7.9274846906398223E-4</v>
      </c>
      <c r="CQ49" s="273">
        <v>7.4801686284264407E-5</v>
      </c>
      <c r="CR49" s="273">
        <v>6.8620728301765285E-3</v>
      </c>
      <c r="CS49" s="273">
        <v>5.3833160407312756E-5</v>
      </c>
      <c r="CT49" s="273">
        <v>1.1476671863035782E-4</v>
      </c>
      <c r="CU49" s="273">
        <v>6.9115753748768091E-5</v>
      </c>
      <c r="CV49" s="273">
        <v>1.035110970671308E-4</v>
      </c>
      <c r="CW49" s="273">
        <v>1.1214122276515209E-4</v>
      </c>
      <c r="CX49" s="273">
        <v>8.4578072999501466E-5</v>
      </c>
      <c r="CY49" s="273">
        <v>3.1950016805036967E-5</v>
      </c>
      <c r="CZ49" s="273">
        <v>1.0748625274290696E-4</v>
      </c>
      <c r="DA49" s="298">
        <v>1.0409997238406135</v>
      </c>
      <c r="DB49" s="298">
        <v>0.81683190999999999</v>
      </c>
    </row>
    <row r="50" spans="1:106" s="275" customFormat="1" ht="15" customHeight="1" x14ac:dyDescent="0.15">
      <c r="A50" s="276" t="s">
        <v>372</v>
      </c>
      <c r="B50" s="277" t="s">
        <v>647</v>
      </c>
      <c r="C50" s="272">
        <v>1.2683634557819588E-4</v>
      </c>
      <c r="D50" s="273">
        <v>6.6866975818650676E-5</v>
      </c>
      <c r="E50" s="273">
        <v>3.6219790027250523E-4</v>
      </c>
      <c r="F50" s="273">
        <v>8.644145734060394E-5</v>
      </c>
      <c r="G50" s="273">
        <v>3.5332588838763183E-5</v>
      </c>
      <c r="H50" s="273">
        <v>0</v>
      </c>
      <c r="I50" s="273">
        <v>1.6701594665288633E-4</v>
      </c>
      <c r="J50" s="273">
        <v>4.3250788887874067E-5</v>
      </c>
      <c r="K50" s="273">
        <v>4.2817929712209725E-5</v>
      </c>
      <c r="L50" s="273">
        <v>6.9022258488525917E-5</v>
      </c>
      <c r="M50" s="273">
        <v>4.5035339412688559E-5</v>
      </c>
      <c r="N50" s="273">
        <v>4.8270725227241959E-5</v>
      </c>
      <c r="O50" s="273">
        <v>4.3505715578105896E-5</v>
      </c>
      <c r="P50" s="273">
        <v>4.5274259412384085E-5</v>
      </c>
      <c r="Q50" s="273">
        <v>4.5673226225644203E-5</v>
      </c>
      <c r="R50" s="273">
        <v>3.6665876027056792E-5</v>
      </c>
      <c r="S50" s="273">
        <v>6.8290774841338144E-5</v>
      </c>
      <c r="T50" s="273">
        <v>3.2915437113407623E-5</v>
      </c>
      <c r="U50" s="273">
        <v>4.9886810698208702E-5</v>
      </c>
      <c r="V50" s="273">
        <v>3.0787260363989417E-5</v>
      </c>
      <c r="W50" s="273">
        <v>3.5050042718175526E-5</v>
      </c>
      <c r="X50" s="273">
        <v>4.9750452094845314E-5</v>
      </c>
      <c r="Y50" s="273">
        <v>1.0307678797741116E-4</v>
      </c>
      <c r="Z50" s="273">
        <v>5.4927939626623082E-5</v>
      </c>
      <c r="AA50" s="273">
        <v>2.4011543403478252E-5</v>
      </c>
      <c r="AB50" s="273">
        <v>3.1814374641458268E-5</v>
      </c>
      <c r="AC50" s="273">
        <v>2.7715796473987212E-5</v>
      </c>
      <c r="AD50" s="273">
        <v>4.9498597548336542E-5</v>
      </c>
      <c r="AE50" s="273">
        <v>3.6291150312229211E-5</v>
      </c>
      <c r="AF50" s="273">
        <v>4.6750782622682594E-5</v>
      </c>
      <c r="AG50" s="273">
        <v>3.2437158838094676E-5</v>
      </c>
      <c r="AH50" s="273">
        <v>4.423669813536127E-5</v>
      </c>
      <c r="AI50" s="273">
        <v>8.0981856552981364E-5</v>
      </c>
      <c r="AJ50" s="273">
        <v>6.3355831422552746E-5</v>
      </c>
      <c r="AK50" s="273">
        <v>0</v>
      </c>
      <c r="AL50" s="273">
        <v>0</v>
      </c>
      <c r="AM50" s="273">
        <v>2.121423219721121E-5</v>
      </c>
      <c r="AN50" s="273">
        <v>5.2143430719174945E-5</v>
      </c>
      <c r="AO50" s="273">
        <v>6.9773907360015883E-5</v>
      </c>
      <c r="AP50" s="273">
        <v>0</v>
      </c>
      <c r="AQ50" s="273">
        <v>3.1031628237175662E-5</v>
      </c>
      <c r="AR50" s="273">
        <v>4.7684787231531698E-5</v>
      </c>
      <c r="AS50" s="273">
        <v>3.6245493933973911E-5</v>
      </c>
      <c r="AT50" s="273">
        <v>3.1788667858599417E-4</v>
      </c>
      <c r="AU50" s="273">
        <v>5.5762743730717289E-4</v>
      </c>
      <c r="AV50" s="273">
        <v>1.0069868970754949</v>
      </c>
      <c r="AW50" s="273">
        <v>4.3040745504999741E-5</v>
      </c>
      <c r="AX50" s="273">
        <v>3.850248135492374E-5</v>
      </c>
      <c r="AY50" s="273">
        <v>1.676943856266298E-4</v>
      </c>
      <c r="AZ50" s="273">
        <v>2.2244126231838681E-5</v>
      </c>
      <c r="BA50" s="273">
        <v>1.1794953467039866E-4</v>
      </c>
      <c r="BB50" s="273">
        <v>2.8774162153554984E-5</v>
      </c>
      <c r="BC50" s="273">
        <v>7.5029884028447115E-5</v>
      </c>
      <c r="BD50" s="273">
        <v>2.7954448143448674E-4</v>
      </c>
      <c r="BE50" s="273">
        <v>4.4631521087186421E-5</v>
      </c>
      <c r="BF50" s="273">
        <v>3.8662663268712794E-4</v>
      </c>
      <c r="BG50" s="273">
        <v>4.158300724299008E-5</v>
      </c>
      <c r="BH50" s="273">
        <v>7.0336926980912846E-5</v>
      </c>
      <c r="BI50" s="273">
        <v>7.2876267661476599E-5</v>
      </c>
      <c r="BJ50" s="273">
        <v>8.3480100464346173E-5</v>
      </c>
      <c r="BK50" s="273">
        <v>5.3205257517873334E-5</v>
      </c>
      <c r="BL50" s="273">
        <v>7.0473992702063958E-5</v>
      </c>
      <c r="BM50" s="273">
        <v>2.4708677989413504E-4</v>
      </c>
      <c r="BN50" s="273">
        <v>3.6131469759722675E-5</v>
      </c>
      <c r="BO50" s="273">
        <v>1.0923723009433638E-4</v>
      </c>
      <c r="BP50" s="273">
        <v>9.4654112428634347E-5</v>
      </c>
      <c r="BQ50" s="273">
        <v>2.8735419775503877E-4</v>
      </c>
      <c r="BR50" s="273">
        <v>8.3633205861451492E-5</v>
      </c>
      <c r="BS50" s="273">
        <v>3.7230746365528776E-5</v>
      </c>
      <c r="BT50" s="273">
        <v>2.2173809628296249E-5</v>
      </c>
      <c r="BU50" s="273">
        <v>1.6863144540994002E-5</v>
      </c>
      <c r="BV50" s="273">
        <v>3.4380154741411783E-6</v>
      </c>
      <c r="BW50" s="273">
        <v>3.039512483109598E-5</v>
      </c>
      <c r="BX50" s="273">
        <v>9.7654097649036234E-5</v>
      </c>
      <c r="BY50" s="273">
        <v>5.369367517205156E-4</v>
      </c>
      <c r="BZ50" s="273">
        <v>4.2155176437281843E-5</v>
      </c>
      <c r="CA50" s="273">
        <v>7.3846329731096428E-5</v>
      </c>
      <c r="CB50" s="273">
        <v>8.3499321423155718E-5</v>
      </c>
      <c r="CC50" s="273">
        <v>1.0145856851591749E-4</v>
      </c>
      <c r="CD50" s="273">
        <v>4.3564253919770062E-5</v>
      </c>
      <c r="CE50" s="273">
        <v>3.3953572800045309E-5</v>
      </c>
      <c r="CF50" s="273">
        <v>4.81888619097562E-5</v>
      </c>
      <c r="CG50" s="273">
        <v>9.8697515280231102E-5</v>
      </c>
      <c r="CH50" s="273">
        <v>1.0322425303157104E-4</v>
      </c>
      <c r="CI50" s="273">
        <v>3.1463096496345803E-4</v>
      </c>
      <c r="CJ50" s="273">
        <v>2.7498610829519337E-5</v>
      </c>
      <c r="CK50" s="273">
        <v>7.397744418318554E-5</v>
      </c>
      <c r="CL50" s="273">
        <v>1.7017551463694458E-3</v>
      </c>
      <c r="CM50" s="273">
        <v>3.9120962557168939E-4</v>
      </c>
      <c r="CN50" s="273">
        <v>3.2010308408850799E-4</v>
      </c>
      <c r="CO50" s="273">
        <v>5.6125418979017478E-5</v>
      </c>
      <c r="CP50" s="273">
        <v>5.0273059260699457E-4</v>
      </c>
      <c r="CQ50" s="273">
        <v>5.2658765661858225E-5</v>
      </c>
      <c r="CR50" s="273">
        <v>2.3418179999179678E-3</v>
      </c>
      <c r="CS50" s="273">
        <v>5.5366258804792407E-5</v>
      </c>
      <c r="CT50" s="273">
        <v>6.5976495471194001E-5</v>
      </c>
      <c r="CU50" s="273">
        <v>4.1081346242560619E-5</v>
      </c>
      <c r="CV50" s="273">
        <v>5.5451129794137469E-5</v>
      </c>
      <c r="CW50" s="273">
        <v>7.2479675430721618E-4</v>
      </c>
      <c r="CX50" s="273">
        <v>1.2269459888579264E-4</v>
      </c>
      <c r="CY50" s="273">
        <v>3.2379668777139515E-3</v>
      </c>
      <c r="CZ50" s="273">
        <v>1.1540938541640897E-4</v>
      </c>
      <c r="DA50" s="299">
        <v>1.0242751118461337</v>
      </c>
      <c r="DB50" s="299">
        <v>0.80370876000000002</v>
      </c>
    </row>
    <row r="51" spans="1:106" s="275" customFormat="1" ht="15" customHeight="1" x14ac:dyDescent="0.15">
      <c r="A51" s="276" t="s">
        <v>373</v>
      </c>
      <c r="B51" s="277" t="s">
        <v>568</v>
      </c>
      <c r="C51" s="272">
        <v>7.0128135883044078E-5</v>
      </c>
      <c r="D51" s="273">
        <v>2.5907807154938771E-5</v>
      </c>
      <c r="E51" s="273">
        <v>5.7331639342558046E-5</v>
      </c>
      <c r="F51" s="273">
        <v>4.9630622918540362E-5</v>
      </c>
      <c r="G51" s="273">
        <v>2.1742081384072834E-5</v>
      </c>
      <c r="H51" s="273">
        <v>0</v>
      </c>
      <c r="I51" s="273">
        <v>1.1044034752694005E-4</v>
      </c>
      <c r="J51" s="273">
        <v>1.7084032765243089E-5</v>
      </c>
      <c r="K51" s="273">
        <v>2.1357026635121045E-5</v>
      </c>
      <c r="L51" s="273">
        <v>3.6628497730761312E-5</v>
      </c>
      <c r="M51" s="273">
        <v>2.1730061125825102E-5</v>
      </c>
      <c r="N51" s="273">
        <v>2.1516461255383418E-5</v>
      </c>
      <c r="O51" s="273">
        <v>2.553344695453591E-5</v>
      </c>
      <c r="P51" s="273">
        <v>2.05645063753336E-5</v>
      </c>
      <c r="Q51" s="273">
        <v>2.5500847158456964E-5</v>
      </c>
      <c r="R51" s="273">
        <v>3.9046514854011792E-5</v>
      </c>
      <c r="S51" s="273">
        <v>3.9497358600200171E-5</v>
      </c>
      <c r="T51" s="273">
        <v>2.2704919727652251E-5</v>
      </c>
      <c r="U51" s="273">
        <v>2.8245718647798559E-5</v>
      </c>
      <c r="V51" s="273">
        <v>1.244750302478196E-5</v>
      </c>
      <c r="W51" s="273">
        <v>1.5557941466639315E-5</v>
      </c>
      <c r="X51" s="273">
        <v>2.9829820591576289E-5</v>
      </c>
      <c r="Y51" s="273">
        <v>6.77489481397053E-5</v>
      </c>
      <c r="Z51" s="273">
        <v>3.5093900445194025E-5</v>
      </c>
      <c r="AA51" s="273">
        <v>1.1597600922726387E-5</v>
      </c>
      <c r="AB51" s="273">
        <v>1.6759243408784499E-5</v>
      </c>
      <c r="AC51" s="273">
        <v>1.2634119023528656E-5</v>
      </c>
      <c r="AD51" s="273">
        <v>2.7724389365772471E-5</v>
      </c>
      <c r="AE51" s="273">
        <v>1.9923553182373473E-5</v>
      </c>
      <c r="AF51" s="273">
        <v>2.7654862133723854E-5</v>
      </c>
      <c r="AG51" s="273">
        <v>3.4189151515992814E-5</v>
      </c>
      <c r="AH51" s="273">
        <v>2.7985971919740656E-5</v>
      </c>
      <c r="AI51" s="273">
        <v>5.0720201700669624E-5</v>
      </c>
      <c r="AJ51" s="273">
        <v>3.9576722904882875E-5</v>
      </c>
      <c r="AK51" s="273">
        <v>0</v>
      </c>
      <c r="AL51" s="273">
        <v>0</v>
      </c>
      <c r="AM51" s="273">
        <v>1.5138789258445061E-5</v>
      </c>
      <c r="AN51" s="273">
        <v>3.4594723716099671E-5</v>
      </c>
      <c r="AO51" s="273">
        <v>4.4899897658382588E-5</v>
      </c>
      <c r="AP51" s="273">
        <v>0</v>
      </c>
      <c r="AQ51" s="273">
        <v>1.7847476527803989E-5</v>
      </c>
      <c r="AR51" s="273">
        <v>2.3393697437949608E-5</v>
      </c>
      <c r="AS51" s="273">
        <v>7.639087591523797E-5</v>
      </c>
      <c r="AT51" s="273">
        <v>7.9125589075703444E-5</v>
      </c>
      <c r="AU51" s="273">
        <v>2.1955874060810239E-4</v>
      </c>
      <c r="AV51" s="273">
        <v>7.0669464221462452E-3</v>
      </c>
      <c r="AW51" s="273">
        <v>1.0139252560544505</v>
      </c>
      <c r="AX51" s="273">
        <v>5.3825437629478508E-3</v>
      </c>
      <c r="AY51" s="273">
        <v>3.5307472858915876E-3</v>
      </c>
      <c r="AZ51" s="273">
        <v>1.8164499394232279E-2</v>
      </c>
      <c r="BA51" s="273">
        <v>2.3080619758721541E-2</v>
      </c>
      <c r="BB51" s="273">
        <v>3.2064028887340779E-2</v>
      </c>
      <c r="BC51" s="273">
        <v>1.6004361854740613E-2</v>
      </c>
      <c r="BD51" s="273">
        <v>2.7193775000211005E-2</v>
      </c>
      <c r="BE51" s="273">
        <v>2.8334822991927497E-4</v>
      </c>
      <c r="BF51" s="273">
        <v>1.9796483885555873E-5</v>
      </c>
      <c r="BG51" s="273">
        <v>1.6772767934242013E-4</v>
      </c>
      <c r="BH51" s="273">
        <v>5.0113483010052499E-3</v>
      </c>
      <c r="BI51" s="273">
        <v>4.0189374360874275E-5</v>
      </c>
      <c r="BJ51" s="273">
        <v>2.207265104749665E-5</v>
      </c>
      <c r="BK51" s="273">
        <v>3.5671096475379068E-5</v>
      </c>
      <c r="BL51" s="273">
        <v>3.7483772737355061E-5</v>
      </c>
      <c r="BM51" s="273">
        <v>1.7087421134932734E-4</v>
      </c>
      <c r="BN51" s="273">
        <v>2.1775733785562817E-5</v>
      </c>
      <c r="BO51" s="273">
        <v>6.0921430949032124E-5</v>
      </c>
      <c r="BP51" s="273">
        <v>5.4082811602436619E-5</v>
      </c>
      <c r="BQ51" s="273">
        <v>2.2376484380561422E-5</v>
      </c>
      <c r="BR51" s="273">
        <v>2.2306137930507964E-5</v>
      </c>
      <c r="BS51" s="273">
        <v>1.3577959991089923E-5</v>
      </c>
      <c r="BT51" s="273">
        <v>1.0879955115837835E-5</v>
      </c>
      <c r="BU51" s="273">
        <v>8.2065222976821554E-6</v>
      </c>
      <c r="BV51" s="273">
        <v>1.5417747948806303E-6</v>
      </c>
      <c r="BW51" s="273">
        <v>1.5235591728591999E-5</v>
      </c>
      <c r="BX51" s="273">
        <v>6.3150032258611178E-5</v>
      </c>
      <c r="BY51" s="273">
        <v>3.6181038235225962E-4</v>
      </c>
      <c r="BZ51" s="273">
        <v>1.1191445699060675E-5</v>
      </c>
      <c r="CA51" s="273">
        <v>3.5017939406940678E-5</v>
      </c>
      <c r="CB51" s="273">
        <v>3.2667370473553267E-5</v>
      </c>
      <c r="CC51" s="273">
        <v>2.4491070040281927E-5</v>
      </c>
      <c r="CD51" s="273">
        <v>2.2966716816131341E-5</v>
      </c>
      <c r="CE51" s="273">
        <v>1.0235219149827821E-5</v>
      </c>
      <c r="CF51" s="273">
        <v>1.9757135949196505E-5</v>
      </c>
      <c r="CG51" s="273">
        <v>3.487926731747917E-5</v>
      </c>
      <c r="CH51" s="273">
        <v>3.7563541342961105E-5</v>
      </c>
      <c r="CI51" s="273">
        <v>4.1639014487497572E-5</v>
      </c>
      <c r="CJ51" s="273">
        <v>1.5626916048858332E-5</v>
      </c>
      <c r="CK51" s="273">
        <v>4.6558393703155686E-5</v>
      </c>
      <c r="CL51" s="273">
        <v>2.2173972750092877E-5</v>
      </c>
      <c r="CM51" s="273">
        <v>2.3707627722661497E-5</v>
      </c>
      <c r="CN51" s="273">
        <v>1.6815620196055513E-5</v>
      </c>
      <c r="CO51" s="273">
        <v>2.843819330027491E-5</v>
      </c>
      <c r="CP51" s="273">
        <v>2.1338801290266617E-4</v>
      </c>
      <c r="CQ51" s="273">
        <v>2.311420003014247E-5</v>
      </c>
      <c r="CR51" s="273">
        <v>1.6751289506853704E-3</v>
      </c>
      <c r="CS51" s="273">
        <v>1.8962028285889062E-5</v>
      </c>
      <c r="CT51" s="273">
        <v>3.1319285782027135E-5</v>
      </c>
      <c r="CU51" s="273">
        <v>1.9425101362944623E-5</v>
      </c>
      <c r="CV51" s="273">
        <v>2.9740961991807722E-5</v>
      </c>
      <c r="CW51" s="273">
        <v>3.9485595177767665E-5</v>
      </c>
      <c r="CX51" s="273">
        <v>3.0249951228976051E-5</v>
      </c>
      <c r="CY51" s="273">
        <v>1.776044333318314E-4</v>
      </c>
      <c r="CZ51" s="273">
        <v>2.8289262116711843E-5</v>
      </c>
      <c r="DA51" s="299">
        <v>1.1571625760112767</v>
      </c>
      <c r="DB51" s="299">
        <v>0.90798036999999998</v>
      </c>
    </row>
    <row r="52" spans="1:106" s="275" customFormat="1" ht="15" customHeight="1" x14ac:dyDescent="0.15">
      <c r="A52" s="276" t="s">
        <v>374</v>
      </c>
      <c r="B52" s="277" t="s">
        <v>648</v>
      </c>
      <c r="C52" s="272">
        <v>1.5061519281678237E-5</v>
      </c>
      <c r="D52" s="273">
        <v>5.8208408509863233E-6</v>
      </c>
      <c r="E52" s="273">
        <v>1.2562262154958543E-5</v>
      </c>
      <c r="F52" s="273">
        <v>1.1225251031603601E-5</v>
      </c>
      <c r="G52" s="273">
        <v>3.8777723851275602E-6</v>
      </c>
      <c r="H52" s="273">
        <v>0</v>
      </c>
      <c r="I52" s="273">
        <v>2.3811326955707472E-5</v>
      </c>
      <c r="J52" s="273">
        <v>3.9397277667698613E-6</v>
      </c>
      <c r="K52" s="273">
        <v>4.7269277080938162E-6</v>
      </c>
      <c r="L52" s="273">
        <v>7.9866667958298628E-6</v>
      </c>
      <c r="M52" s="273">
        <v>4.9798592213337231E-6</v>
      </c>
      <c r="N52" s="273">
        <v>4.9482169943436717E-6</v>
      </c>
      <c r="O52" s="273">
        <v>5.5753154934869906E-6</v>
      </c>
      <c r="P52" s="273">
        <v>4.5479582240680544E-6</v>
      </c>
      <c r="Q52" s="273">
        <v>5.6593334671542173E-6</v>
      </c>
      <c r="R52" s="273">
        <v>4.4969626150782141E-6</v>
      </c>
      <c r="S52" s="273">
        <v>8.5874953395871858E-6</v>
      </c>
      <c r="T52" s="273">
        <v>3.9731131227865659E-6</v>
      </c>
      <c r="U52" s="273">
        <v>6.2971827632105409E-6</v>
      </c>
      <c r="V52" s="273">
        <v>3.3062763255539794E-6</v>
      </c>
      <c r="W52" s="273">
        <v>1.0854120136943724E-5</v>
      </c>
      <c r="X52" s="273">
        <v>6.7218140673789863E-6</v>
      </c>
      <c r="Y52" s="273">
        <v>1.4709818026588021E-5</v>
      </c>
      <c r="Z52" s="273">
        <v>7.5929533108440313E-6</v>
      </c>
      <c r="AA52" s="273">
        <v>2.7129163763095156E-6</v>
      </c>
      <c r="AB52" s="273">
        <v>4.2159414694436878E-6</v>
      </c>
      <c r="AC52" s="273">
        <v>2.9878498307286772E-6</v>
      </c>
      <c r="AD52" s="273">
        <v>5.9767468848028417E-6</v>
      </c>
      <c r="AE52" s="273">
        <v>4.3250558095142121E-6</v>
      </c>
      <c r="AF52" s="273">
        <v>6.1677987376452574E-6</v>
      </c>
      <c r="AG52" s="273">
        <v>3.5678919867148891E-6</v>
      </c>
      <c r="AH52" s="273">
        <v>5.6352308505142317E-6</v>
      </c>
      <c r="AI52" s="273">
        <v>1.1137265622941154E-5</v>
      </c>
      <c r="AJ52" s="273">
        <v>8.6305785500983104E-6</v>
      </c>
      <c r="AK52" s="273">
        <v>0</v>
      </c>
      <c r="AL52" s="273">
        <v>0</v>
      </c>
      <c r="AM52" s="273">
        <v>3.026638485100991E-6</v>
      </c>
      <c r="AN52" s="273">
        <v>6.9551510875096801E-6</v>
      </c>
      <c r="AO52" s="273">
        <v>9.755097756643811E-6</v>
      </c>
      <c r="AP52" s="273">
        <v>0</v>
      </c>
      <c r="AQ52" s="273">
        <v>4.3767338495348982E-6</v>
      </c>
      <c r="AR52" s="273">
        <v>5.3320868049040003E-6</v>
      </c>
      <c r="AS52" s="273">
        <v>3.9239526883665097E-5</v>
      </c>
      <c r="AT52" s="273">
        <v>1.1366847472526233E-5</v>
      </c>
      <c r="AU52" s="273">
        <v>7.5780346894808651E-5</v>
      </c>
      <c r="AV52" s="273">
        <v>3.8351694985636845E-4</v>
      </c>
      <c r="AW52" s="273">
        <v>1.0057835776918454E-3</v>
      </c>
      <c r="AX52" s="273">
        <v>1.0018845398374894</v>
      </c>
      <c r="AY52" s="273">
        <v>1.5526170820228793E-4</v>
      </c>
      <c r="AZ52" s="273">
        <v>2.1600928385848337E-4</v>
      </c>
      <c r="BA52" s="273">
        <v>8.9420478220931588E-4</v>
      </c>
      <c r="BB52" s="273">
        <v>6.0074805671646973E-5</v>
      </c>
      <c r="BC52" s="273">
        <v>9.4652339619592904E-4</v>
      </c>
      <c r="BD52" s="273">
        <v>7.2040248011247374E-4</v>
      </c>
      <c r="BE52" s="273">
        <v>2.2520899614982336E-5</v>
      </c>
      <c r="BF52" s="273">
        <v>1.5372116495018538E-5</v>
      </c>
      <c r="BG52" s="273">
        <v>1.0040061452384675E-5</v>
      </c>
      <c r="BH52" s="273">
        <v>1.0917964623676289E-4</v>
      </c>
      <c r="BI52" s="273">
        <v>8.6836113164692589E-6</v>
      </c>
      <c r="BJ52" s="273">
        <v>8.8542997954237446E-6</v>
      </c>
      <c r="BK52" s="273">
        <v>8.2747299695838695E-6</v>
      </c>
      <c r="BL52" s="273">
        <v>7.9809620688003762E-6</v>
      </c>
      <c r="BM52" s="273">
        <v>3.6667318311591745E-5</v>
      </c>
      <c r="BN52" s="273">
        <v>4.8451624015527713E-6</v>
      </c>
      <c r="BO52" s="273">
        <v>1.3719095772308555E-5</v>
      </c>
      <c r="BP52" s="273">
        <v>1.2477041469720643E-5</v>
      </c>
      <c r="BQ52" s="273">
        <v>5.3435607828172515E-6</v>
      </c>
      <c r="BR52" s="273">
        <v>6.0060511489485916E-6</v>
      </c>
      <c r="BS52" s="273">
        <v>4.6758203668041542E-6</v>
      </c>
      <c r="BT52" s="273">
        <v>2.8358316330795697E-6</v>
      </c>
      <c r="BU52" s="273">
        <v>2.168234050459918E-6</v>
      </c>
      <c r="BV52" s="273">
        <v>4.4657715784123001E-7</v>
      </c>
      <c r="BW52" s="273">
        <v>4.0339888778849792E-6</v>
      </c>
      <c r="BX52" s="273">
        <v>1.3952222122717129E-5</v>
      </c>
      <c r="BY52" s="273">
        <v>7.6879663208771884E-5</v>
      </c>
      <c r="BZ52" s="273">
        <v>4.048925705056613E-6</v>
      </c>
      <c r="CA52" s="273">
        <v>7.9119639116833234E-6</v>
      </c>
      <c r="CB52" s="273">
        <v>8.9480090192485418E-6</v>
      </c>
      <c r="CC52" s="273">
        <v>5.8917467942110086E-6</v>
      </c>
      <c r="CD52" s="273">
        <v>5.5805894485042601E-6</v>
      </c>
      <c r="CE52" s="273">
        <v>3.5093088179185955E-6</v>
      </c>
      <c r="CF52" s="273">
        <v>7.8322043004904118E-6</v>
      </c>
      <c r="CG52" s="273">
        <v>3.7427713718319118E-5</v>
      </c>
      <c r="CH52" s="273">
        <v>2.2921515434188501E-5</v>
      </c>
      <c r="CI52" s="273">
        <v>2.0715482068533814E-5</v>
      </c>
      <c r="CJ52" s="273">
        <v>3.7455841018653179E-6</v>
      </c>
      <c r="CK52" s="273">
        <v>4.0360862863501759E-5</v>
      </c>
      <c r="CL52" s="273">
        <v>3.3093062200384751E-6</v>
      </c>
      <c r="CM52" s="273">
        <v>5.6804857702094957E-6</v>
      </c>
      <c r="CN52" s="273">
        <v>4.4223000268180558E-6</v>
      </c>
      <c r="CO52" s="273">
        <v>7.0810844114414805E-6</v>
      </c>
      <c r="CP52" s="273">
        <v>4.1772717804856602E-5</v>
      </c>
      <c r="CQ52" s="273">
        <v>1.3034026681586091E-5</v>
      </c>
      <c r="CR52" s="273">
        <v>3.5545682922673982E-4</v>
      </c>
      <c r="CS52" s="273">
        <v>4.1192639650083883E-6</v>
      </c>
      <c r="CT52" s="273">
        <v>7.2360664783818236E-6</v>
      </c>
      <c r="CU52" s="273">
        <v>4.3269304498918713E-6</v>
      </c>
      <c r="CV52" s="273">
        <v>7.0835669511527669E-6</v>
      </c>
      <c r="CW52" s="273">
        <v>7.1721881714547941E-6</v>
      </c>
      <c r="CX52" s="273">
        <v>6.1480852177130566E-6</v>
      </c>
      <c r="CY52" s="273">
        <v>3.2082533847853302E-4</v>
      </c>
      <c r="CZ52" s="273">
        <v>9.4261360930162891E-6</v>
      </c>
      <c r="DA52" s="298">
        <v>1.0079997143670647</v>
      </c>
      <c r="DB52" s="298">
        <v>0.79093809000000004</v>
      </c>
    </row>
    <row r="53" spans="1:106" s="275" customFormat="1" ht="15" customHeight="1" x14ac:dyDescent="0.15">
      <c r="A53" s="276" t="s">
        <v>375</v>
      </c>
      <c r="B53" s="277" t="s">
        <v>649</v>
      </c>
      <c r="C53" s="272">
        <v>6.6505272497571655E-5</v>
      </c>
      <c r="D53" s="273">
        <v>3.0811301174397006E-5</v>
      </c>
      <c r="E53" s="273">
        <v>5.2433400225014213E-5</v>
      </c>
      <c r="F53" s="273">
        <v>4.6244794013228254E-5</v>
      </c>
      <c r="G53" s="273">
        <v>9.5203302195445239E-5</v>
      </c>
      <c r="H53" s="273">
        <v>0</v>
      </c>
      <c r="I53" s="273">
        <v>1.1523565029306163E-4</v>
      </c>
      <c r="J53" s="273">
        <v>1.8776871593281331E-5</v>
      </c>
      <c r="K53" s="273">
        <v>3.9545978424725159E-5</v>
      </c>
      <c r="L53" s="273">
        <v>3.4785019739807533E-5</v>
      </c>
      <c r="M53" s="273">
        <v>1.9933635639069897E-5</v>
      </c>
      <c r="N53" s="273">
        <v>2.0295041833804288E-5</v>
      </c>
      <c r="O53" s="273">
        <v>2.1990734353759203E-5</v>
      </c>
      <c r="P53" s="273">
        <v>1.9590156193230354E-5</v>
      </c>
      <c r="Q53" s="273">
        <v>2.4333711326814209E-5</v>
      </c>
      <c r="R53" s="273">
        <v>1.6876169543456943E-5</v>
      </c>
      <c r="S53" s="273">
        <v>3.7457742069159658E-5</v>
      </c>
      <c r="T53" s="273">
        <v>2.8988072700356664E-5</v>
      </c>
      <c r="U53" s="273">
        <v>2.8191711556024756E-5</v>
      </c>
      <c r="V53" s="273">
        <v>1.2300582570098652E-5</v>
      </c>
      <c r="W53" s="273">
        <v>1.4666781208717624E-5</v>
      </c>
      <c r="X53" s="273">
        <v>2.8620987894443096E-5</v>
      </c>
      <c r="Y53" s="273">
        <v>6.4688607648973403E-5</v>
      </c>
      <c r="Z53" s="273">
        <v>3.3945283958445802E-5</v>
      </c>
      <c r="AA53" s="273">
        <v>1.2400717835384892E-5</v>
      </c>
      <c r="AB53" s="273">
        <v>1.5685218510577667E-5</v>
      </c>
      <c r="AC53" s="273">
        <v>1.2100976642217961E-5</v>
      </c>
      <c r="AD53" s="273">
        <v>2.6944312654010136E-5</v>
      </c>
      <c r="AE53" s="273">
        <v>2.0260580055633482E-5</v>
      </c>
      <c r="AF53" s="273">
        <v>2.5940120339716682E-5</v>
      </c>
      <c r="AG53" s="273">
        <v>1.3221184605166702E-5</v>
      </c>
      <c r="AH53" s="273">
        <v>2.351508232455576E-5</v>
      </c>
      <c r="AI53" s="273">
        <v>5.0951496364677693E-5</v>
      </c>
      <c r="AJ53" s="273">
        <v>3.8561684296246443E-5</v>
      </c>
      <c r="AK53" s="273">
        <v>0</v>
      </c>
      <c r="AL53" s="273">
        <v>0</v>
      </c>
      <c r="AM53" s="273">
        <v>1.3976463049774322E-5</v>
      </c>
      <c r="AN53" s="273">
        <v>3.124713412190688E-5</v>
      </c>
      <c r="AO53" s="273">
        <v>4.579114817191767E-5</v>
      </c>
      <c r="AP53" s="273">
        <v>0</v>
      </c>
      <c r="AQ53" s="273">
        <v>1.7113889270526395E-5</v>
      </c>
      <c r="AR53" s="273">
        <v>6.2503309215787545E-5</v>
      </c>
      <c r="AS53" s="273">
        <v>3.1560987782486661E-5</v>
      </c>
      <c r="AT53" s="273">
        <v>1.3566134255358702E-3</v>
      </c>
      <c r="AU53" s="273">
        <v>1.2704228291155668E-3</v>
      </c>
      <c r="AV53" s="273">
        <v>6.3262207597357747E-4</v>
      </c>
      <c r="AW53" s="273">
        <v>2.2740993507859771E-5</v>
      </c>
      <c r="AX53" s="273">
        <v>1.1673009611854624E-4</v>
      </c>
      <c r="AY53" s="273">
        <v>1.0126975726323495</v>
      </c>
      <c r="AZ53" s="273">
        <v>1.2504584469418426E-3</v>
      </c>
      <c r="BA53" s="273">
        <v>6.4968199200855054E-4</v>
      </c>
      <c r="BB53" s="273">
        <v>2.0344769697822461E-4</v>
      </c>
      <c r="BC53" s="273">
        <v>8.2061170687494308E-4</v>
      </c>
      <c r="BD53" s="273">
        <v>8.8676934624732555E-4</v>
      </c>
      <c r="BE53" s="273">
        <v>1.9551324543014862E-3</v>
      </c>
      <c r="BF53" s="273">
        <v>1.1169794390775132E-3</v>
      </c>
      <c r="BG53" s="273">
        <v>9.9039706067678137E-4</v>
      </c>
      <c r="BH53" s="273">
        <v>2.8908555230669231E-4</v>
      </c>
      <c r="BI53" s="273">
        <v>3.6906089403874131E-5</v>
      </c>
      <c r="BJ53" s="273">
        <v>1.869871551437956E-4</v>
      </c>
      <c r="BK53" s="273">
        <v>3.1647460527327136E-4</v>
      </c>
      <c r="BL53" s="273">
        <v>2.318123811236414E-4</v>
      </c>
      <c r="BM53" s="273">
        <v>1.6348822789829276E-4</v>
      </c>
      <c r="BN53" s="273">
        <v>2.5368405711671556E-5</v>
      </c>
      <c r="BO53" s="273">
        <v>6.5171274781311342E-5</v>
      </c>
      <c r="BP53" s="273">
        <v>5.0453049225574002E-5</v>
      </c>
      <c r="BQ53" s="273">
        <v>1.937217658812713E-5</v>
      </c>
      <c r="BR53" s="273">
        <v>2.0717124055600023E-5</v>
      </c>
      <c r="BS53" s="273">
        <v>1.2286604295705713E-5</v>
      </c>
      <c r="BT53" s="273">
        <v>1.06565444697182E-5</v>
      </c>
      <c r="BU53" s="273">
        <v>1.1049752760214619E-5</v>
      </c>
      <c r="BV53" s="273">
        <v>4.4123722692075226E-6</v>
      </c>
      <c r="BW53" s="273">
        <v>2.3819738359684686E-5</v>
      </c>
      <c r="BX53" s="273">
        <v>5.8871860097407764E-5</v>
      </c>
      <c r="BY53" s="273">
        <v>3.4136857456736611E-4</v>
      </c>
      <c r="BZ53" s="273">
        <v>1.7559595484919207E-5</v>
      </c>
      <c r="CA53" s="273">
        <v>3.2034541363963056E-5</v>
      </c>
      <c r="CB53" s="273">
        <v>3.0597922301307279E-5</v>
      </c>
      <c r="CC53" s="273">
        <v>2.6828096183656822E-5</v>
      </c>
      <c r="CD53" s="273">
        <v>2.5520605564735102E-5</v>
      </c>
      <c r="CE53" s="273">
        <v>9.3583365296381009E-6</v>
      </c>
      <c r="CF53" s="273">
        <v>1.7326502360509091E-5</v>
      </c>
      <c r="CG53" s="273">
        <v>2.9265864874580084E-5</v>
      </c>
      <c r="CH53" s="273">
        <v>2.888045666168481E-5</v>
      </c>
      <c r="CI53" s="273">
        <v>3.859345882470909E-5</v>
      </c>
      <c r="CJ53" s="273">
        <v>1.3656820441233744E-5</v>
      </c>
      <c r="CK53" s="273">
        <v>3.0088733154980001E-5</v>
      </c>
      <c r="CL53" s="273">
        <v>1.0756107887968372E-5</v>
      </c>
      <c r="CM53" s="273">
        <v>1.7487731889672051E-5</v>
      </c>
      <c r="CN53" s="273">
        <v>1.2176061736347054E-5</v>
      </c>
      <c r="CO53" s="273">
        <v>2.1695176423713076E-5</v>
      </c>
      <c r="CP53" s="273">
        <v>1.8048549138574872E-4</v>
      </c>
      <c r="CQ53" s="273">
        <v>1.7786247009584636E-5</v>
      </c>
      <c r="CR53" s="273">
        <v>1.5685272320656049E-3</v>
      </c>
      <c r="CS53" s="273">
        <v>1.2980791470971938E-5</v>
      </c>
      <c r="CT53" s="273">
        <v>2.7716739002422624E-5</v>
      </c>
      <c r="CU53" s="273">
        <v>1.7045122862214008E-5</v>
      </c>
      <c r="CV53" s="273">
        <v>2.4798811273760931E-5</v>
      </c>
      <c r="CW53" s="273">
        <v>2.7609628958871123E-5</v>
      </c>
      <c r="CX53" s="273">
        <v>2.0599030270134571E-5</v>
      </c>
      <c r="CY53" s="273">
        <v>1.5339188488508378E-5</v>
      </c>
      <c r="CZ53" s="273">
        <v>3.1794624960814254E-5</v>
      </c>
      <c r="DA53" s="299">
        <v>1.0294581857173655</v>
      </c>
      <c r="DB53" s="299">
        <v>0.80777571000000004</v>
      </c>
    </row>
    <row r="54" spans="1:106" s="275" customFormat="1" ht="15" customHeight="1" x14ac:dyDescent="0.15">
      <c r="A54" s="276" t="s">
        <v>376</v>
      </c>
      <c r="B54" s="277" t="s">
        <v>650</v>
      </c>
      <c r="C54" s="272">
        <v>1.1961077108729563E-7</v>
      </c>
      <c r="D54" s="273">
        <v>4.4705804558154763E-8</v>
      </c>
      <c r="E54" s="273">
        <v>9.3997507868924055E-8</v>
      </c>
      <c r="F54" s="273">
        <v>8.4518442243723121E-8</v>
      </c>
      <c r="G54" s="273">
        <v>2.6427579400652416E-8</v>
      </c>
      <c r="H54" s="273">
        <v>0</v>
      </c>
      <c r="I54" s="273">
        <v>1.8552683094930562E-7</v>
      </c>
      <c r="J54" s="273">
        <v>2.9525602811356477E-8</v>
      </c>
      <c r="K54" s="273">
        <v>3.39249449296603E-8</v>
      </c>
      <c r="L54" s="273">
        <v>6.4429769799349318E-8</v>
      </c>
      <c r="M54" s="273">
        <v>3.6773302001232709E-8</v>
      </c>
      <c r="N54" s="273">
        <v>3.6231561216728327E-8</v>
      </c>
      <c r="O54" s="273">
        <v>3.9965563800346753E-8</v>
      </c>
      <c r="P54" s="273">
        <v>3.6564945838244401E-8</v>
      </c>
      <c r="Q54" s="273">
        <v>4.2722806982139866E-8</v>
      </c>
      <c r="R54" s="273">
        <v>2.785408437213959E-8</v>
      </c>
      <c r="S54" s="273">
        <v>6.6008586919226531E-8</v>
      </c>
      <c r="T54" s="273">
        <v>2.3152648477326246E-8</v>
      </c>
      <c r="U54" s="273">
        <v>4.8040324536491607E-8</v>
      </c>
      <c r="V54" s="273">
        <v>2.1331750174812114E-8</v>
      </c>
      <c r="W54" s="273">
        <v>2.6577198936621326E-8</v>
      </c>
      <c r="X54" s="273">
        <v>5.1326068881213454E-8</v>
      </c>
      <c r="Y54" s="273">
        <v>1.1567166105161041E-7</v>
      </c>
      <c r="Z54" s="273">
        <v>6.0024255166868171E-8</v>
      </c>
      <c r="AA54" s="273">
        <v>1.9836286705043413E-8</v>
      </c>
      <c r="AB54" s="273">
        <v>2.8745202363901238E-8</v>
      </c>
      <c r="AC54" s="273">
        <v>2.0972219314643492E-8</v>
      </c>
      <c r="AD54" s="273">
        <v>4.7954534628127108E-8</v>
      </c>
      <c r="AE54" s="273">
        <v>3.4318607817701422E-8</v>
      </c>
      <c r="AF54" s="273">
        <v>4.6958271950490696E-8</v>
      </c>
      <c r="AG54" s="273">
        <v>2.2297364606361431E-8</v>
      </c>
      <c r="AH54" s="273">
        <v>4.0482115466634155E-8</v>
      </c>
      <c r="AI54" s="273">
        <v>8.6984899398712661E-8</v>
      </c>
      <c r="AJ54" s="273">
        <v>6.6891752976607059E-8</v>
      </c>
      <c r="AK54" s="273">
        <v>0</v>
      </c>
      <c r="AL54" s="273">
        <v>0</v>
      </c>
      <c r="AM54" s="273">
        <v>2.3709365849863121E-8</v>
      </c>
      <c r="AN54" s="273">
        <v>5.4158156548244607E-8</v>
      </c>
      <c r="AO54" s="273">
        <v>7.682656861690844E-8</v>
      </c>
      <c r="AP54" s="273">
        <v>0</v>
      </c>
      <c r="AQ54" s="273">
        <v>2.912599465865327E-8</v>
      </c>
      <c r="AR54" s="273">
        <v>3.898321003859587E-8</v>
      </c>
      <c r="AS54" s="273">
        <v>3.3195629052132879E-8</v>
      </c>
      <c r="AT54" s="273">
        <v>3.0552725571676708E-8</v>
      </c>
      <c r="AU54" s="273">
        <v>2.7064356930681928E-8</v>
      </c>
      <c r="AV54" s="273">
        <v>2.5219729684496069E-8</v>
      </c>
      <c r="AW54" s="273">
        <v>4.0031093100613541E-8</v>
      </c>
      <c r="AX54" s="273">
        <v>3.7380976876572998E-8</v>
      </c>
      <c r="AY54" s="273">
        <v>2.5358008628578055E-8</v>
      </c>
      <c r="AZ54" s="273">
        <v>1.000033299606107</v>
      </c>
      <c r="BA54" s="273">
        <v>3.009757129537966E-8</v>
      </c>
      <c r="BB54" s="273">
        <v>2.6859999564700736E-8</v>
      </c>
      <c r="BC54" s="273">
        <v>1.9488345208836625E-8</v>
      </c>
      <c r="BD54" s="273">
        <v>2.3471063700832578E-8</v>
      </c>
      <c r="BE54" s="273">
        <v>1.4328471438787989E-8</v>
      </c>
      <c r="BF54" s="273">
        <v>1.8787733256244327E-7</v>
      </c>
      <c r="BG54" s="273">
        <v>1.8060212381417576E-6</v>
      </c>
      <c r="BH54" s="273">
        <v>2.3700440393665747E-8</v>
      </c>
      <c r="BI54" s="273">
        <v>7.7099925616054224E-8</v>
      </c>
      <c r="BJ54" s="273">
        <v>1.7806450808160423E-6</v>
      </c>
      <c r="BK54" s="273">
        <v>5.0478606674622135E-8</v>
      </c>
      <c r="BL54" s="273">
        <v>5.6757773342060764E-8</v>
      </c>
      <c r="BM54" s="273">
        <v>2.9217622803315794E-7</v>
      </c>
      <c r="BN54" s="273">
        <v>3.7745440083854891E-8</v>
      </c>
      <c r="BO54" s="273">
        <v>1.0359508512732557E-7</v>
      </c>
      <c r="BP54" s="273">
        <v>9.1684963495867038E-8</v>
      </c>
      <c r="BQ54" s="273">
        <v>3.4842201282772715E-8</v>
      </c>
      <c r="BR54" s="273">
        <v>3.7479979682266621E-8</v>
      </c>
      <c r="BS54" s="273">
        <v>2.3400300197586877E-8</v>
      </c>
      <c r="BT54" s="273">
        <v>1.8505313086548721E-8</v>
      </c>
      <c r="BU54" s="273">
        <v>1.3862003133336449E-8</v>
      </c>
      <c r="BV54" s="273">
        <v>2.5333595196691674E-9</v>
      </c>
      <c r="BW54" s="273">
        <v>2.6198164746918183E-8</v>
      </c>
      <c r="BX54" s="273">
        <v>1.3255928845985951E-7</v>
      </c>
      <c r="BY54" s="273">
        <v>6.1700300398322607E-7</v>
      </c>
      <c r="BZ54" s="273">
        <v>1.8432342000993747E-8</v>
      </c>
      <c r="CA54" s="273">
        <v>6.1652877740904053E-8</v>
      </c>
      <c r="CB54" s="273">
        <v>5.3939928252753793E-8</v>
      </c>
      <c r="CC54" s="273">
        <v>4.0910347720114558E-8</v>
      </c>
      <c r="CD54" s="273">
        <v>4.6095253329228069E-8</v>
      </c>
      <c r="CE54" s="273">
        <v>1.8146125830746303E-8</v>
      </c>
      <c r="CF54" s="273">
        <v>3.1381534121276364E-8</v>
      </c>
      <c r="CG54" s="273">
        <v>6.4808048497649693E-8</v>
      </c>
      <c r="CH54" s="273">
        <v>1.1561363779640007E-7</v>
      </c>
      <c r="CI54" s="273">
        <v>3.1092879043514274E-7</v>
      </c>
      <c r="CJ54" s="273">
        <v>2.236315215884186E-8</v>
      </c>
      <c r="CK54" s="273">
        <v>5.4313730118722751E-8</v>
      </c>
      <c r="CL54" s="273">
        <v>1.7427477061630988E-8</v>
      </c>
      <c r="CM54" s="273">
        <v>3.0671712462891051E-8</v>
      </c>
      <c r="CN54" s="273">
        <v>2.0881900961071791E-8</v>
      </c>
      <c r="CO54" s="273">
        <v>4.0432468727331506E-8</v>
      </c>
      <c r="CP54" s="273">
        <v>3.6830822710098101E-7</v>
      </c>
      <c r="CQ54" s="273">
        <v>4.1305844170884592E-8</v>
      </c>
      <c r="CR54" s="273">
        <v>2.8542052377814459E-6</v>
      </c>
      <c r="CS54" s="273">
        <v>3.5076964930260776E-8</v>
      </c>
      <c r="CT54" s="273">
        <v>4.9440487621955148E-8</v>
      </c>
      <c r="CU54" s="273">
        <v>2.9593861534557711E-8</v>
      </c>
      <c r="CV54" s="273">
        <v>4.3886225617786242E-8</v>
      </c>
      <c r="CW54" s="273">
        <v>1.7553325705278537E-7</v>
      </c>
      <c r="CX54" s="273">
        <v>4.1103397325093811E-8</v>
      </c>
      <c r="CY54" s="273">
        <v>9.1535011634401789E-9</v>
      </c>
      <c r="CZ54" s="273">
        <v>1.1036973970911083E-7</v>
      </c>
      <c r="DA54" s="298">
        <v>1.0000457059524408</v>
      </c>
      <c r="DB54" s="298">
        <v>0.78469688999999998</v>
      </c>
    </row>
    <row r="55" spans="1:106" s="275" customFormat="1" ht="15" customHeight="1" x14ac:dyDescent="0.15">
      <c r="A55" s="276" t="s">
        <v>377</v>
      </c>
      <c r="B55" s="277" t="s">
        <v>651</v>
      </c>
      <c r="C55" s="272">
        <v>6.5741037063475747E-7</v>
      </c>
      <c r="D55" s="273">
        <v>2.3929823935508664E-7</v>
      </c>
      <c r="E55" s="273">
        <v>5.2147920216896375E-7</v>
      </c>
      <c r="F55" s="273">
        <v>4.6098990129787842E-7</v>
      </c>
      <c r="G55" s="273">
        <v>5.1207835480315831E-7</v>
      </c>
      <c r="H55" s="273">
        <v>0</v>
      </c>
      <c r="I55" s="273">
        <v>1.0260178098405802E-6</v>
      </c>
      <c r="J55" s="273">
        <v>1.5971853072470796E-7</v>
      </c>
      <c r="K55" s="273">
        <v>2.8679072319837498E-7</v>
      </c>
      <c r="L55" s="273">
        <v>3.6053515802928678E-7</v>
      </c>
      <c r="M55" s="273">
        <v>2.0395109328895498E-7</v>
      </c>
      <c r="N55" s="273">
        <v>2.0133711765655869E-7</v>
      </c>
      <c r="O55" s="273">
        <v>2.2154255692090247E-7</v>
      </c>
      <c r="P55" s="273">
        <v>2.0585420180149725E-7</v>
      </c>
      <c r="Q55" s="273">
        <v>2.3609740350993345E-7</v>
      </c>
      <c r="R55" s="273">
        <v>1.5848777746249711E-7</v>
      </c>
      <c r="S55" s="273">
        <v>3.6239174924855149E-7</v>
      </c>
      <c r="T55" s="273">
        <v>1.3135684756202648E-7</v>
      </c>
      <c r="U55" s="273">
        <v>2.6512211092951449E-7</v>
      </c>
      <c r="V55" s="273">
        <v>1.1765664394458545E-7</v>
      </c>
      <c r="W55" s="273">
        <v>1.4824413758344215E-7</v>
      </c>
      <c r="X55" s="273">
        <v>2.8008903242226487E-7</v>
      </c>
      <c r="Y55" s="273">
        <v>6.4261848498319108E-7</v>
      </c>
      <c r="Z55" s="273">
        <v>3.3016398412245596E-7</v>
      </c>
      <c r="AA55" s="273">
        <v>1.1071573219341627E-7</v>
      </c>
      <c r="AB55" s="273">
        <v>1.5836941824521468E-7</v>
      </c>
      <c r="AC55" s="273">
        <v>1.1577107248648409E-7</v>
      </c>
      <c r="AD55" s="273">
        <v>2.5935301614987246E-7</v>
      </c>
      <c r="AE55" s="273">
        <v>1.9640277840077436E-7</v>
      </c>
      <c r="AF55" s="273">
        <v>2.6052313713680308E-7</v>
      </c>
      <c r="AG55" s="273">
        <v>1.2273437096715417E-7</v>
      </c>
      <c r="AH55" s="273">
        <v>2.3531380454139105E-7</v>
      </c>
      <c r="AI55" s="273">
        <v>4.870581885450456E-7</v>
      </c>
      <c r="AJ55" s="273">
        <v>3.7510072746044378E-7</v>
      </c>
      <c r="AK55" s="273">
        <v>0</v>
      </c>
      <c r="AL55" s="273">
        <v>0</v>
      </c>
      <c r="AM55" s="273">
        <v>1.3117539386890099E-7</v>
      </c>
      <c r="AN55" s="273">
        <v>3.0793318237617663E-7</v>
      </c>
      <c r="AO55" s="273">
        <v>4.2414590358076894E-7</v>
      </c>
      <c r="AP55" s="273">
        <v>0</v>
      </c>
      <c r="AQ55" s="273">
        <v>1.6248234442073383E-7</v>
      </c>
      <c r="AR55" s="273">
        <v>2.1664266481302022E-7</v>
      </c>
      <c r="AS55" s="273">
        <v>1.8674724253437162E-7</v>
      </c>
      <c r="AT55" s="273">
        <v>1.5913323469726744E-5</v>
      </c>
      <c r="AU55" s="273">
        <v>2.0896245496077674E-5</v>
      </c>
      <c r="AV55" s="273">
        <v>1.9004544016966806E-5</v>
      </c>
      <c r="AW55" s="273">
        <v>2.6409453796352266E-7</v>
      </c>
      <c r="AX55" s="273">
        <v>2.1555271395296891E-7</v>
      </c>
      <c r="AY55" s="273">
        <v>1.6934123960325875E-5</v>
      </c>
      <c r="AZ55" s="273">
        <v>1.1637787110888599E-7</v>
      </c>
      <c r="BA55" s="273">
        <v>1.000150717356675</v>
      </c>
      <c r="BB55" s="273">
        <v>1.4344856515780927E-7</v>
      </c>
      <c r="BC55" s="273">
        <v>1.9469405467009967E-6</v>
      </c>
      <c r="BD55" s="273">
        <v>1.0687952856989678E-6</v>
      </c>
      <c r="BE55" s="273">
        <v>2.1508770531282498E-7</v>
      </c>
      <c r="BF55" s="273">
        <v>3.7212880967825215E-5</v>
      </c>
      <c r="BG55" s="273">
        <v>3.4267621099184751E-6</v>
      </c>
      <c r="BH55" s="273">
        <v>1.3874829167002446E-7</v>
      </c>
      <c r="BI55" s="273">
        <v>3.7632752161977712E-7</v>
      </c>
      <c r="BJ55" s="273">
        <v>8.6666480886351539E-7</v>
      </c>
      <c r="BK55" s="273">
        <v>5.4451580532950226E-7</v>
      </c>
      <c r="BL55" s="273">
        <v>3.1004505451486317E-6</v>
      </c>
      <c r="BM55" s="273">
        <v>1.6221301526779131E-6</v>
      </c>
      <c r="BN55" s="273">
        <v>2.1236218211872207E-7</v>
      </c>
      <c r="BO55" s="273">
        <v>5.9429344518083869E-7</v>
      </c>
      <c r="BP55" s="273">
        <v>5.1419947345656874E-7</v>
      </c>
      <c r="BQ55" s="273">
        <v>2.0356279036827506E-7</v>
      </c>
      <c r="BR55" s="273">
        <v>2.1745519042729957E-7</v>
      </c>
      <c r="BS55" s="273">
        <v>1.3493863717787562E-7</v>
      </c>
      <c r="BT55" s="273">
        <v>1.139095628153805E-7</v>
      </c>
      <c r="BU55" s="273">
        <v>8.6588168382022548E-8</v>
      </c>
      <c r="BV55" s="273">
        <v>1.739932630342633E-8</v>
      </c>
      <c r="BW55" s="273">
        <v>2.6641374447081944E-7</v>
      </c>
      <c r="BX55" s="273">
        <v>5.9640065090396579E-7</v>
      </c>
      <c r="BY55" s="273">
        <v>3.3645235048058746E-6</v>
      </c>
      <c r="BZ55" s="273">
        <v>3.4507504070259538E-7</v>
      </c>
      <c r="CA55" s="273">
        <v>3.2524157604125449E-7</v>
      </c>
      <c r="CB55" s="273">
        <v>3.0188777598167375E-7</v>
      </c>
      <c r="CC55" s="273">
        <v>2.5579935573508869E-7</v>
      </c>
      <c r="CD55" s="273">
        <v>2.4646271487465347E-7</v>
      </c>
      <c r="CE55" s="273">
        <v>9.195757797138409E-8</v>
      </c>
      <c r="CF55" s="273">
        <v>1.8180618749875904E-7</v>
      </c>
      <c r="CG55" s="273">
        <v>3.1037030549488582E-7</v>
      </c>
      <c r="CH55" s="273">
        <v>3.366047714069757E-7</v>
      </c>
      <c r="CI55" s="273">
        <v>3.512700356253577E-6</v>
      </c>
      <c r="CJ55" s="273">
        <v>1.3401356449804185E-7</v>
      </c>
      <c r="CK55" s="273">
        <v>3.1082829602527387E-7</v>
      </c>
      <c r="CL55" s="273">
        <v>4.9778809070531948E-7</v>
      </c>
      <c r="CM55" s="273">
        <v>1.853484284370227E-7</v>
      </c>
      <c r="CN55" s="273">
        <v>1.2404926106115037E-7</v>
      </c>
      <c r="CO55" s="273">
        <v>2.2401489262989032E-7</v>
      </c>
      <c r="CP55" s="273">
        <v>1.8064621642557484E-6</v>
      </c>
      <c r="CQ55" s="273">
        <v>1.9450780281946989E-7</v>
      </c>
      <c r="CR55" s="273">
        <v>1.5635943928103431E-5</v>
      </c>
      <c r="CS55" s="273">
        <v>4.4032711241060836E-7</v>
      </c>
      <c r="CT55" s="273">
        <v>2.7063875190711746E-7</v>
      </c>
      <c r="CU55" s="273">
        <v>1.6651787117556938E-7</v>
      </c>
      <c r="CV55" s="273">
        <v>2.4812258743017695E-7</v>
      </c>
      <c r="CW55" s="273">
        <v>2.7435205331278905E-7</v>
      </c>
      <c r="CX55" s="273">
        <v>1.8961932251053379E-7</v>
      </c>
      <c r="CY55" s="273">
        <v>1.1262605973660069E-7</v>
      </c>
      <c r="CZ55" s="273">
        <v>1.0706477668265788E-6</v>
      </c>
      <c r="DA55" s="298">
        <v>1.0003203198317481</v>
      </c>
      <c r="DB55" s="298">
        <v>0.78491235999999998</v>
      </c>
    </row>
    <row r="56" spans="1:106" s="275" customFormat="1" ht="15" customHeight="1" x14ac:dyDescent="0.15">
      <c r="A56" s="276" t="s">
        <v>378</v>
      </c>
      <c r="B56" s="277" t="s">
        <v>652</v>
      </c>
      <c r="C56" s="272">
        <v>2.3442960391122084E-7</v>
      </c>
      <c r="D56" s="273">
        <v>1.3925145376710235E-7</v>
      </c>
      <c r="E56" s="273">
        <v>1.8163228890650409E-7</v>
      </c>
      <c r="F56" s="273">
        <v>1.5475552531007778E-7</v>
      </c>
      <c r="G56" s="273">
        <v>8.1957319005745531E-7</v>
      </c>
      <c r="H56" s="273">
        <v>0</v>
      </c>
      <c r="I56" s="273">
        <v>5.4388880001349802E-7</v>
      </c>
      <c r="J56" s="273">
        <v>8.5282335885954925E-8</v>
      </c>
      <c r="K56" s="273">
        <v>2.8188435046768976E-7</v>
      </c>
      <c r="L56" s="273">
        <v>1.4323801859268265E-7</v>
      </c>
      <c r="M56" s="273">
        <v>8.1644900409428524E-8</v>
      </c>
      <c r="N56" s="273">
        <v>8.6318327546885513E-8</v>
      </c>
      <c r="O56" s="273">
        <v>9.0236378544542496E-8</v>
      </c>
      <c r="P56" s="273">
        <v>9.1084656687958804E-8</v>
      </c>
      <c r="Q56" s="273">
        <v>9.3229852104164367E-8</v>
      </c>
      <c r="R56" s="273">
        <v>1.1070354763521593E-7</v>
      </c>
      <c r="S56" s="273">
        <v>1.3356696825836584E-7</v>
      </c>
      <c r="T56" s="273">
        <v>5.7609472074150512E-7</v>
      </c>
      <c r="U56" s="273">
        <v>1.1471152705911548E-7</v>
      </c>
      <c r="V56" s="273">
        <v>5.9349007240647582E-8</v>
      </c>
      <c r="W56" s="273">
        <v>7.5587875929303919E-8</v>
      </c>
      <c r="X56" s="273">
        <v>1.0256412264385059E-7</v>
      </c>
      <c r="Y56" s="273">
        <v>2.2330302921387772E-7</v>
      </c>
      <c r="Z56" s="273">
        <v>1.188741726043937E-7</v>
      </c>
      <c r="AA56" s="273">
        <v>5.8137053783237556E-8</v>
      </c>
      <c r="AB56" s="273">
        <v>6.911648087632585E-8</v>
      </c>
      <c r="AC56" s="273">
        <v>5.4852779756293015E-8</v>
      </c>
      <c r="AD56" s="273">
        <v>1.0968990042500094E-7</v>
      </c>
      <c r="AE56" s="273">
        <v>9.2808914441543809E-8</v>
      </c>
      <c r="AF56" s="273">
        <v>9.7232890950612629E-8</v>
      </c>
      <c r="AG56" s="273">
        <v>9.4780886669909375E-8</v>
      </c>
      <c r="AH56" s="273">
        <v>1.1203550430674283E-7</v>
      </c>
      <c r="AI56" s="273">
        <v>1.9481235453251251E-7</v>
      </c>
      <c r="AJ56" s="273">
        <v>3.5042253121532759E-7</v>
      </c>
      <c r="AK56" s="273">
        <v>0</v>
      </c>
      <c r="AL56" s="273">
        <v>0</v>
      </c>
      <c r="AM56" s="273">
        <v>5.4583468955546659E-8</v>
      </c>
      <c r="AN56" s="273">
        <v>1.326546876396252E-7</v>
      </c>
      <c r="AO56" s="273">
        <v>1.9508356117369445E-7</v>
      </c>
      <c r="AP56" s="273">
        <v>0</v>
      </c>
      <c r="AQ56" s="273">
        <v>6.7755640242500708E-8</v>
      </c>
      <c r="AR56" s="273">
        <v>9.062179592371398E-8</v>
      </c>
      <c r="AS56" s="273">
        <v>3.4259815078444819E-7</v>
      </c>
      <c r="AT56" s="273">
        <v>4.3143880953250158E-7</v>
      </c>
      <c r="AU56" s="273">
        <v>1.3660428827284842E-6</v>
      </c>
      <c r="AV56" s="273">
        <v>3.03475426820551E-6</v>
      </c>
      <c r="AW56" s="273">
        <v>1.8620669132935402E-5</v>
      </c>
      <c r="AX56" s="273">
        <v>8.9490253307905117E-6</v>
      </c>
      <c r="AY56" s="273">
        <v>5.4184398546160094E-6</v>
      </c>
      <c r="AZ56" s="273">
        <v>7.7892369558911195E-6</v>
      </c>
      <c r="BA56" s="273">
        <v>3.622966971738329E-6</v>
      </c>
      <c r="BB56" s="273">
        <v>1.0000155488308426</v>
      </c>
      <c r="BC56" s="273">
        <v>7.0482385562641763E-6</v>
      </c>
      <c r="BD56" s="273">
        <v>1.9418096184537049E-6</v>
      </c>
      <c r="BE56" s="273">
        <v>1.0491547062995751E-5</v>
      </c>
      <c r="BF56" s="273">
        <v>9.2162827382310094E-7</v>
      </c>
      <c r="BG56" s="273">
        <v>2.7532756880417124E-6</v>
      </c>
      <c r="BH56" s="273">
        <v>9.1704851192183749E-6</v>
      </c>
      <c r="BI56" s="273">
        <v>1.3776846146346188E-7</v>
      </c>
      <c r="BJ56" s="273">
        <v>3.2677926416612449E-6</v>
      </c>
      <c r="BK56" s="273">
        <v>2.6993758715495657E-6</v>
      </c>
      <c r="BL56" s="273">
        <v>1.1012383947723808E-6</v>
      </c>
      <c r="BM56" s="273">
        <v>5.4461521897164016E-7</v>
      </c>
      <c r="BN56" s="273">
        <v>1.2025519247521703E-7</v>
      </c>
      <c r="BO56" s="273">
        <v>4.2840452238315349E-7</v>
      </c>
      <c r="BP56" s="273">
        <v>1.8995681719071157E-7</v>
      </c>
      <c r="BQ56" s="273">
        <v>2.8134158681839581E-7</v>
      </c>
      <c r="BR56" s="273">
        <v>2.2294703319968519E-7</v>
      </c>
      <c r="BS56" s="273">
        <v>6.4304035369899367E-8</v>
      </c>
      <c r="BT56" s="273">
        <v>9.4737498895217862E-8</v>
      </c>
      <c r="BU56" s="273">
        <v>8.2464834256939753E-8</v>
      </c>
      <c r="BV56" s="273">
        <v>3.4013508518973439E-8</v>
      </c>
      <c r="BW56" s="273">
        <v>3.4344354194355795E-7</v>
      </c>
      <c r="BX56" s="273">
        <v>2.200060086705774E-7</v>
      </c>
      <c r="BY56" s="273">
        <v>1.1956568921850872E-6</v>
      </c>
      <c r="BZ56" s="273">
        <v>3.0985442243209293E-7</v>
      </c>
      <c r="CA56" s="273">
        <v>1.6765239389935091E-7</v>
      </c>
      <c r="CB56" s="273">
        <v>1.9399024396955659E-7</v>
      </c>
      <c r="CC56" s="273">
        <v>1.3672077317932815E-7</v>
      </c>
      <c r="CD56" s="273">
        <v>2.8128296732441812E-7</v>
      </c>
      <c r="CE56" s="273">
        <v>4.0920886369057936E-8</v>
      </c>
      <c r="CF56" s="273">
        <v>8.7938047808062141E-8</v>
      </c>
      <c r="CG56" s="273">
        <v>6.8306268917749093E-7</v>
      </c>
      <c r="CH56" s="273">
        <v>2.5112133328763302E-7</v>
      </c>
      <c r="CI56" s="273">
        <v>3.4806950387837556E-7</v>
      </c>
      <c r="CJ56" s="273">
        <v>4.9441588299846613E-7</v>
      </c>
      <c r="CK56" s="273">
        <v>4.3576558882410819E-7</v>
      </c>
      <c r="CL56" s="273">
        <v>8.337952806378275E-8</v>
      </c>
      <c r="CM56" s="273">
        <v>9.1254089333880452E-8</v>
      </c>
      <c r="CN56" s="273">
        <v>6.4775545647053115E-8</v>
      </c>
      <c r="CO56" s="273">
        <v>9.9616314344550303E-8</v>
      </c>
      <c r="CP56" s="273">
        <v>5.9194918747561759E-7</v>
      </c>
      <c r="CQ56" s="273">
        <v>2.1675003963689438E-7</v>
      </c>
      <c r="CR56" s="273">
        <v>4.7238789343952694E-6</v>
      </c>
      <c r="CS56" s="273">
        <v>1.253636956332532E-7</v>
      </c>
      <c r="CT56" s="273">
        <v>2.0287382230808003E-7</v>
      </c>
      <c r="CU56" s="273">
        <v>1.1724493773308273E-7</v>
      </c>
      <c r="CV56" s="273">
        <v>1.3052242294809661E-7</v>
      </c>
      <c r="CW56" s="273">
        <v>3.6934680007914474E-7</v>
      </c>
      <c r="CX56" s="273">
        <v>1.7140885701269407E-7</v>
      </c>
      <c r="CY56" s="273">
        <v>3.2630960860105529E-7</v>
      </c>
      <c r="CZ56" s="273">
        <v>9.4293877335323428E-7</v>
      </c>
      <c r="DA56" s="298">
        <v>1.0001264835099732</v>
      </c>
      <c r="DB56" s="298">
        <v>0.78476027000000004</v>
      </c>
    </row>
    <row r="57" spans="1:106" s="275" customFormat="1" ht="15" customHeight="1" x14ac:dyDescent="0.15">
      <c r="A57" s="276" t="s">
        <v>379</v>
      </c>
      <c r="B57" s="277" t="s">
        <v>573</v>
      </c>
      <c r="C57" s="272">
        <v>9.6120732980975017E-7</v>
      </c>
      <c r="D57" s="273">
        <v>5.6759977322151987E-7</v>
      </c>
      <c r="E57" s="273">
        <v>1.0083604311373884E-6</v>
      </c>
      <c r="F57" s="273">
        <v>1.7402758837181458E-6</v>
      </c>
      <c r="G57" s="273">
        <v>1.7371754225600134E-6</v>
      </c>
      <c r="H57" s="273">
        <v>0</v>
      </c>
      <c r="I57" s="273">
        <v>1.57013525909361E-6</v>
      </c>
      <c r="J57" s="273">
        <v>6.2813415788596882E-7</v>
      </c>
      <c r="K57" s="273">
        <v>1.1054998046506195E-6</v>
      </c>
      <c r="L57" s="273">
        <v>7.2398794786936505E-7</v>
      </c>
      <c r="M57" s="273">
        <v>7.5048522900838737E-7</v>
      </c>
      <c r="N57" s="273">
        <v>7.1570218189551283E-7</v>
      </c>
      <c r="O57" s="273">
        <v>1.2390836056267384E-6</v>
      </c>
      <c r="P57" s="273">
        <v>5.7552801004635769E-7</v>
      </c>
      <c r="Q57" s="273">
        <v>5.4794585284491872E-7</v>
      </c>
      <c r="R57" s="273">
        <v>5.5769546865860046E-7</v>
      </c>
      <c r="S57" s="273">
        <v>1.0370560974086011E-6</v>
      </c>
      <c r="T57" s="273">
        <v>6.0478270295444101E-7</v>
      </c>
      <c r="U57" s="273">
        <v>6.4066968979234703E-7</v>
      </c>
      <c r="V57" s="273">
        <v>4.7395142089923304E-7</v>
      </c>
      <c r="W57" s="273">
        <v>4.7252718237138944E-7</v>
      </c>
      <c r="X57" s="273">
        <v>5.6429770758063165E-7</v>
      </c>
      <c r="Y57" s="273">
        <v>1.0543140270460303E-6</v>
      </c>
      <c r="Z57" s="273">
        <v>6.1051242958313899E-7</v>
      </c>
      <c r="AA57" s="273">
        <v>3.5333057136092975E-7</v>
      </c>
      <c r="AB57" s="273">
        <v>1.5998363754085194E-6</v>
      </c>
      <c r="AC57" s="273">
        <v>4.2120152880857609E-7</v>
      </c>
      <c r="AD57" s="273">
        <v>6.9502517629257203E-7</v>
      </c>
      <c r="AE57" s="273">
        <v>4.7485057178921204E-7</v>
      </c>
      <c r="AF57" s="273">
        <v>5.1988690174038982E-7</v>
      </c>
      <c r="AG57" s="273">
        <v>7.5909013628718268E-7</v>
      </c>
      <c r="AH57" s="273">
        <v>7.553411421137606E-7</v>
      </c>
      <c r="AI57" s="273">
        <v>1.0205126128269657E-6</v>
      </c>
      <c r="AJ57" s="273">
        <v>7.6612371100711486E-7</v>
      </c>
      <c r="AK57" s="273">
        <v>0</v>
      </c>
      <c r="AL57" s="273">
        <v>0</v>
      </c>
      <c r="AM57" s="273">
        <v>2.2158284723337246E-7</v>
      </c>
      <c r="AN57" s="273">
        <v>6.5117582555616023E-7</v>
      </c>
      <c r="AO57" s="273">
        <v>8.0319448274224575E-7</v>
      </c>
      <c r="AP57" s="273">
        <v>0</v>
      </c>
      <c r="AQ57" s="273">
        <v>3.839451950029241E-7</v>
      </c>
      <c r="AR57" s="273">
        <v>1.8321039512888542E-6</v>
      </c>
      <c r="AS57" s="273">
        <v>6.5094477585114507E-7</v>
      </c>
      <c r="AT57" s="273">
        <v>1.3076434683901825E-6</v>
      </c>
      <c r="AU57" s="273">
        <v>1.684591090476365E-6</v>
      </c>
      <c r="AV57" s="273">
        <v>7.0577305812743651E-7</v>
      </c>
      <c r="AW57" s="273">
        <v>1.6822941470068267E-6</v>
      </c>
      <c r="AX57" s="273">
        <v>8.4476732431388161E-7</v>
      </c>
      <c r="AY57" s="273">
        <v>9.3426843148387026E-7</v>
      </c>
      <c r="AZ57" s="273">
        <v>3.6422724360932626E-7</v>
      </c>
      <c r="BA57" s="273">
        <v>1.2940956017289149E-6</v>
      </c>
      <c r="BB57" s="273">
        <v>8.376259441156611E-7</v>
      </c>
      <c r="BC57" s="273">
        <v>1.0000562145025675</v>
      </c>
      <c r="BD57" s="273">
        <v>1.1727213361147849E-6</v>
      </c>
      <c r="BE57" s="273">
        <v>1.4867776295818464E-4</v>
      </c>
      <c r="BF57" s="273">
        <v>9.0235141096220989E-5</v>
      </c>
      <c r="BG57" s="273">
        <v>3.3446772919100513E-5</v>
      </c>
      <c r="BH57" s="273">
        <v>8.3731145316672663E-7</v>
      </c>
      <c r="BI57" s="273">
        <v>2.0431215635745373E-6</v>
      </c>
      <c r="BJ57" s="273">
        <v>1.1887275271386748E-5</v>
      </c>
      <c r="BK57" s="273">
        <v>5.4946782037406684E-6</v>
      </c>
      <c r="BL57" s="273">
        <v>2.4323555735110153E-5</v>
      </c>
      <c r="BM57" s="273">
        <v>2.4534244230138853E-6</v>
      </c>
      <c r="BN57" s="273">
        <v>7.3096106330671631E-7</v>
      </c>
      <c r="BO57" s="273">
        <v>1.4436001813586653E-6</v>
      </c>
      <c r="BP57" s="273">
        <v>1.0569039423083908E-6</v>
      </c>
      <c r="BQ57" s="273">
        <v>4.3930774872908454E-6</v>
      </c>
      <c r="BR57" s="273">
        <v>3.2403443570037096E-6</v>
      </c>
      <c r="BS57" s="273">
        <v>1.8840023789857852E-6</v>
      </c>
      <c r="BT57" s="273">
        <v>2.541192331536086E-6</v>
      </c>
      <c r="BU57" s="273">
        <v>1.7909518757969069E-6</v>
      </c>
      <c r="BV57" s="273">
        <v>1.8843888620738489E-7</v>
      </c>
      <c r="BW57" s="273">
        <v>1.5282340758562195E-6</v>
      </c>
      <c r="BX57" s="273">
        <v>2.9938859273472303E-6</v>
      </c>
      <c r="BY57" s="273">
        <v>3.8997952118957839E-6</v>
      </c>
      <c r="BZ57" s="273">
        <v>2.076701585325013E-6</v>
      </c>
      <c r="CA57" s="273">
        <v>1.1312984250055751E-6</v>
      </c>
      <c r="CB57" s="273">
        <v>3.0842661009406429E-6</v>
      </c>
      <c r="CC57" s="273">
        <v>1.2254329098373245E-6</v>
      </c>
      <c r="CD57" s="273">
        <v>1.2721574510713157E-6</v>
      </c>
      <c r="CE57" s="273">
        <v>3.7663568821318278E-7</v>
      </c>
      <c r="CF57" s="273">
        <v>8.59021449673297E-7</v>
      </c>
      <c r="CG57" s="273">
        <v>2.1386625790262041E-6</v>
      </c>
      <c r="CH57" s="273">
        <v>4.4263092340294002E-6</v>
      </c>
      <c r="CI57" s="273">
        <v>9.7796503465878542E-6</v>
      </c>
      <c r="CJ57" s="273">
        <v>6.5394562999312022E-7</v>
      </c>
      <c r="CK57" s="273">
        <v>3.0746434548616524E-6</v>
      </c>
      <c r="CL57" s="273">
        <v>6.9638556108725492E-7</v>
      </c>
      <c r="CM57" s="273">
        <v>1.1547810650697021E-6</v>
      </c>
      <c r="CN57" s="273">
        <v>3.8220539172773952E-7</v>
      </c>
      <c r="CO57" s="273">
        <v>1.4323066325178346E-6</v>
      </c>
      <c r="CP57" s="273">
        <v>3.2179725976270822E-6</v>
      </c>
      <c r="CQ57" s="273">
        <v>4.3208458814611596E-6</v>
      </c>
      <c r="CR57" s="273">
        <v>1.5300373348775946E-5</v>
      </c>
      <c r="CS57" s="273">
        <v>5.5351630477815576E-6</v>
      </c>
      <c r="CT57" s="273">
        <v>8.5206556051514666E-7</v>
      </c>
      <c r="CU57" s="273">
        <v>2.2823585109210391E-6</v>
      </c>
      <c r="CV57" s="273">
        <v>7.2136925513331055E-7</v>
      </c>
      <c r="CW57" s="273">
        <v>4.2484525329133593E-6</v>
      </c>
      <c r="CX57" s="273">
        <v>8.4747651422591996E-7</v>
      </c>
      <c r="CY57" s="273">
        <v>5.7779146097887388E-7</v>
      </c>
      <c r="CZ57" s="273">
        <v>3.0665530997119767E-6</v>
      </c>
      <c r="DA57" s="299">
        <v>1.0005186628402913</v>
      </c>
      <c r="DB57" s="299">
        <v>0.78506799999999999</v>
      </c>
    </row>
    <row r="58" spans="1:106" s="275" customFormat="1" ht="15" customHeight="1" x14ac:dyDescent="0.15">
      <c r="A58" s="276" t="s">
        <v>380</v>
      </c>
      <c r="B58" s="277" t="s">
        <v>574</v>
      </c>
      <c r="C58" s="272">
        <v>1.3385969524555709E-5</v>
      </c>
      <c r="D58" s="273">
        <v>8.2229813922237261E-6</v>
      </c>
      <c r="E58" s="273">
        <v>1.1199845891160561E-5</v>
      </c>
      <c r="F58" s="273">
        <v>9.4926204502639302E-6</v>
      </c>
      <c r="G58" s="273">
        <v>3.7839022279216951E-6</v>
      </c>
      <c r="H58" s="273">
        <v>0</v>
      </c>
      <c r="I58" s="273">
        <v>2.8649744685582455E-5</v>
      </c>
      <c r="J58" s="273">
        <v>5.1346503735599045E-6</v>
      </c>
      <c r="K58" s="273">
        <v>4.6437912590197385E-6</v>
      </c>
      <c r="L58" s="273">
        <v>7.3399533606478661E-6</v>
      </c>
      <c r="M58" s="273">
        <v>4.9379603153049557E-6</v>
      </c>
      <c r="N58" s="273">
        <v>5.4710093083799715E-6</v>
      </c>
      <c r="O58" s="273">
        <v>6.3948340544040138E-6</v>
      </c>
      <c r="P58" s="273">
        <v>5.070209816007831E-6</v>
      </c>
      <c r="Q58" s="273">
        <v>5.8065561701573995E-6</v>
      </c>
      <c r="R58" s="273">
        <v>4.1734519300181983E-6</v>
      </c>
      <c r="S58" s="273">
        <v>9.3046825875040715E-6</v>
      </c>
      <c r="T58" s="273">
        <v>4.5607020340951114E-6</v>
      </c>
      <c r="U58" s="273">
        <v>5.8514230579336121E-6</v>
      </c>
      <c r="V58" s="273">
        <v>3.4520713587088014E-6</v>
      </c>
      <c r="W58" s="273">
        <v>6.029775491625674E-6</v>
      </c>
      <c r="X58" s="273">
        <v>6.0316150898720136E-6</v>
      </c>
      <c r="Y58" s="273">
        <v>1.6174562117541853E-5</v>
      </c>
      <c r="Z58" s="273">
        <v>6.0265378230665771E-6</v>
      </c>
      <c r="AA58" s="273">
        <v>2.4747286048974519E-6</v>
      </c>
      <c r="AB58" s="273">
        <v>3.6415917686821036E-6</v>
      </c>
      <c r="AC58" s="273">
        <v>3.2094742891904725E-6</v>
      </c>
      <c r="AD58" s="273">
        <v>1.1224989575082244E-5</v>
      </c>
      <c r="AE58" s="273">
        <v>4.6752545967371296E-6</v>
      </c>
      <c r="AF58" s="273">
        <v>6.7182570507281565E-6</v>
      </c>
      <c r="AG58" s="273">
        <v>3.4151029882749608E-6</v>
      </c>
      <c r="AH58" s="273">
        <v>5.6798959313906874E-6</v>
      </c>
      <c r="AI58" s="273">
        <v>1.1590434642854838E-5</v>
      </c>
      <c r="AJ58" s="273">
        <v>9.9826041320677975E-6</v>
      </c>
      <c r="AK58" s="273">
        <v>0</v>
      </c>
      <c r="AL58" s="273">
        <v>0</v>
      </c>
      <c r="AM58" s="273">
        <v>2.6668645622307701E-6</v>
      </c>
      <c r="AN58" s="273">
        <v>6.9640789934916648E-6</v>
      </c>
      <c r="AO58" s="273">
        <v>1.094905395756177E-5</v>
      </c>
      <c r="AP58" s="273">
        <v>0</v>
      </c>
      <c r="AQ58" s="273">
        <v>3.8103549082959659E-6</v>
      </c>
      <c r="AR58" s="273">
        <v>4.796588150967351E-6</v>
      </c>
      <c r="AS58" s="273">
        <v>5.0892724510951852E-6</v>
      </c>
      <c r="AT58" s="273">
        <v>5.8497925516152814E-6</v>
      </c>
      <c r="AU58" s="273">
        <v>6.7204915294563224E-6</v>
      </c>
      <c r="AV58" s="273">
        <v>3.9612764849323236E-6</v>
      </c>
      <c r="AW58" s="273">
        <v>7.7460141539922568E-6</v>
      </c>
      <c r="AX58" s="273">
        <v>5.4347399136748363E-6</v>
      </c>
      <c r="AY58" s="273">
        <v>6.4214783066665846E-6</v>
      </c>
      <c r="AZ58" s="273">
        <v>2.8716276261207786E-6</v>
      </c>
      <c r="BA58" s="273">
        <v>4.4658812938186291E-6</v>
      </c>
      <c r="BB58" s="273">
        <v>3.6879468298168864E-6</v>
      </c>
      <c r="BC58" s="273">
        <v>1.8166291704933692E-5</v>
      </c>
      <c r="BD58" s="273">
        <v>1.008113020918173</v>
      </c>
      <c r="BE58" s="273">
        <v>2.49942146375778E-6</v>
      </c>
      <c r="BF58" s="273">
        <v>5.8880612068732991E-6</v>
      </c>
      <c r="BG58" s="273">
        <v>4.6425099768536015E-6</v>
      </c>
      <c r="BH58" s="273">
        <v>4.3523579542846206E-6</v>
      </c>
      <c r="BI58" s="273">
        <v>2.6881485553525967E-5</v>
      </c>
      <c r="BJ58" s="273">
        <v>1.0483847504619724E-5</v>
      </c>
      <c r="BK58" s="273">
        <v>9.7062640000423097E-6</v>
      </c>
      <c r="BL58" s="273">
        <v>2.308434331158153E-5</v>
      </c>
      <c r="BM58" s="273">
        <v>2.9045952651970771E-5</v>
      </c>
      <c r="BN58" s="273">
        <v>6.0747359293709283E-6</v>
      </c>
      <c r="BO58" s="273">
        <v>1.0678744604335347E-5</v>
      </c>
      <c r="BP58" s="273">
        <v>1.1171845576726184E-5</v>
      </c>
      <c r="BQ58" s="273">
        <v>8.2400664337213635E-6</v>
      </c>
      <c r="BR58" s="273">
        <v>8.7251548882473766E-6</v>
      </c>
      <c r="BS58" s="273">
        <v>6.7827544529255131E-6</v>
      </c>
      <c r="BT58" s="273">
        <v>2.8787344449492585E-6</v>
      </c>
      <c r="BU58" s="273">
        <v>2.7280381055041418E-6</v>
      </c>
      <c r="BV58" s="273">
        <v>6.046900909591934E-7</v>
      </c>
      <c r="BW58" s="273">
        <v>3.8106676610463243E-6</v>
      </c>
      <c r="BX58" s="273">
        <v>1.2656460464349119E-5</v>
      </c>
      <c r="BY58" s="273">
        <v>9.6290077648896523E-5</v>
      </c>
      <c r="BZ58" s="273">
        <v>3.6238101916522486E-6</v>
      </c>
      <c r="CA58" s="273">
        <v>3.7936889568989282E-5</v>
      </c>
      <c r="CB58" s="273">
        <v>1.0184177857565535E-5</v>
      </c>
      <c r="CC58" s="273">
        <v>6.2090271234205303E-6</v>
      </c>
      <c r="CD58" s="273">
        <v>5.7929585571026686E-6</v>
      </c>
      <c r="CE58" s="273">
        <v>3.165128850962297E-6</v>
      </c>
      <c r="CF58" s="273">
        <v>1.9129831859900183E-5</v>
      </c>
      <c r="CG58" s="273">
        <v>2.2521241332051589E-5</v>
      </c>
      <c r="CH58" s="273">
        <v>1.1452696906454601E-5</v>
      </c>
      <c r="CI58" s="273">
        <v>1.1509948694775874E-5</v>
      </c>
      <c r="CJ58" s="273">
        <v>3.3260113829024103E-6</v>
      </c>
      <c r="CK58" s="273">
        <v>6.9524126491278801E-6</v>
      </c>
      <c r="CL58" s="273">
        <v>4.2790426548189461E-6</v>
      </c>
      <c r="CM58" s="273">
        <v>6.8227075019586574E-6</v>
      </c>
      <c r="CN58" s="273">
        <v>8.4218841058777083E-6</v>
      </c>
      <c r="CO58" s="273">
        <v>6.568258728517408E-6</v>
      </c>
      <c r="CP58" s="273">
        <v>5.0816375409870628E-4</v>
      </c>
      <c r="CQ58" s="273">
        <v>8.8050030398360487E-6</v>
      </c>
      <c r="CR58" s="273">
        <v>2.3491838380959649E-4</v>
      </c>
      <c r="CS58" s="273">
        <v>6.2970516234930526E-6</v>
      </c>
      <c r="CT58" s="273">
        <v>9.7200079295549433E-6</v>
      </c>
      <c r="CU58" s="273">
        <v>4.1039859793466195E-6</v>
      </c>
      <c r="CV58" s="273">
        <v>5.957185803313169E-6</v>
      </c>
      <c r="CW58" s="273">
        <v>7.1930074134114345E-6</v>
      </c>
      <c r="CX58" s="273">
        <v>5.8490098756864276E-6</v>
      </c>
      <c r="CY58" s="273">
        <v>1.7533897668095583E-6</v>
      </c>
      <c r="CZ58" s="273">
        <v>8.8422854025283955E-6</v>
      </c>
      <c r="DA58" s="299">
        <v>1.0097130991621235</v>
      </c>
      <c r="DB58" s="299">
        <v>0.79228251000000005</v>
      </c>
    </row>
    <row r="59" spans="1:106" s="275" customFormat="1" ht="15" customHeight="1" x14ac:dyDescent="0.15">
      <c r="A59" s="276" t="s">
        <v>381</v>
      </c>
      <c r="B59" s="277" t="s">
        <v>653</v>
      </c>
      <c r="C59" s="272">
        <v>9.9881703555847472E-4</v>
      </c>
      <c r="D59" s="273">
        <v>3.6094800520218443E-4</v>
      </c>
      <c r="E59" s="273">
        <v>7.8330274522797573E-4</v>
      </c>
      <c r="F59" s="273">
        <v>7.0007216712040512E-4</v>
      </c>
      <c r="G59" s="273">
        <v>1.9842094679770205E-4</v>
      </c>
      <c r="H59" s="273">
        <v>0</v>
      </c>
      <c r="I59" s="273">
        <v>1.5446105588989691E-3</v>
      </c>
      <c r="J59" s="273">
        <v>2.3625150836710073E-4</v>
      </c>
      <c r="K59" s="273">
        <v>2.6734450820384471E-4</v>
      </c>
      <c r="L59" s="273">
        <v>5.2023774001367978E-4</v>
      </c>
      <c r="M59" s="273">
        <v>2.9689918619247674E-4</v>
      </c>
      <c r="N59" s="273">
        <v>2.9467547729236231E-4</v>
      </c>
      <c r="O59" s="273">
        <v>3.2430767608319791E-4</v>
      </c>
      <c r="P59" s="273">
        <v>2.8878705047261446E-4</v>
      </c>
      <c r="Q59" s="273">
        <v>3.530372955216627E-4</v>
      </c>
      <c r="R59" s="273">
        <v>2.2472767553505772E-4</v>
      </c>
      <c r="S59" s="273">
        <v>5.4034272209182337E-4</v>
      </c>
      <c r="T59" s="273">
        <v>1.8332325430267302E-4</v>
      </c>
      <c r="U59" s="273">
        <v>3.9252124158517548E-4</v>
      </c>
      <c r="V59" s="273">
        <v>1.6895611887220654E-4</v>
      </c>
      <c r="W59" s="273">
        <v>2.1284151059900008E-4</v>
      </c>
      <c r="X59" s="273">
        <v>4.213366447630945E-4</v>
      </c>
      <c r="Y59" s="273">
        <v>9.589502814217896E-4</v>
      </c>
      <c r="Z59" s="273">
        <v>4.9961797715081268E-4</v>
      </c>
      <c r="AA59" s="273">
        <v>1.6075636721011896E-4</v>
      </c>
      <c r="AB59" s="273">
        <v>2.2965756712016994E-4</v>
      </c>
      <c r="AC59" s="273">
        <v>1.6786211493477195E-4</v>
      </c>
      <c r="AD59" s="273">
        <v>3.8435801976152766E-4</v>
      </c>
      <c r="AE59" s="273">
        <v>2.7586434856005534E-4</v>
      </c>
      <c r="AF59" s="273">
        <v>3.8407530260295295E-4</v>
      </c>
      <c r="AG59" s="273">
        <v>1.7911419687996781E-4</v>
      </c>
      <c r="AH59" s="273">
        <v>3.2419080175717971E-4</v>
      </c>
      <c r="AI59" s="273">
        <v>7.1308786086923955E-4</v>
      </c>
      <c r="AJ59" s="273">
        <v>5.4831194021623701E-4</v>
      </c>
      <c r="AK59" s="273">
        <v>0</v>
      </c>
      <c r="AL59" s="273">
        <v>0</v>
      </c>
      <c r="AM59" s="273">
        <v>1.9667508910917652E-4</v>
      </c>
      <c r="AN59" s="273">
        <v>4.3773637954546047E-4</v>
      </c>
      <c r="AO59" s="273">
        <v>6.3226386265581417E-4</v>
      </c>
      <c r="AP59" s="273">
        <v>0</v>
      </c>
      <c r="AQ59" s="273">
        <v>2.3784259168260156E-4</v>
      </c>
      <c r="AR59" s="273">
        <v>3.2003919581475053E-4</v>
      </c>
      <c r="AS59" s="273">
        <v>2.6992259121098817E-4</v>
      </c>
      <c r="AT59" s="273">
        <v>2.4503128562894177E-4</v>
      </c>
      <c r="AU59" s="273">
        <v>2.2380077981966061E-4</v>
      </c>
      <c r="AV59" s="273">
        <v>2.0405649324946749E-4</v>
      </c>
      <c r="AW59" s="273">
        <v>3.2733412565467301E-4</v>
      </c>
      <c r="AX59" s="273">
        <v>3.0642482032561209E-4</v>
      </c>
      <c r="AY59" s="273">
        <v>2.0135568103250216E-4</v>
      </c>
      <c r="AZ59" s="273">
        <v>1.2712260908326906E-4</v>
      </c>
      <c r="BA59" s="273">
        <v>2.433933641295941E-4</v>
      </c>
      <c r="BB59" s="273">
        <v>1.9841053917424192E-4</v>
      </c>
      <c r="BC59" s="273">
        <v>1.545614820964123E-4</v>
      </c>
      <c r="BD59" s="273">
        <v>1.8414445988464126E-4</v>
      </c>
      <c r="BE59" s="273">
        <v>1.0824102227551227</v>
      </c>
      <c r="BF59" s="273">
        <v>1.3175274635724853E-4</v>
      </c>
      <c r="BG59" s="273">
        <v>5.1362209599250357E-3</v>
      </c>
      <c r="BH59" s="273">
        <v>1.8163689741746333E-4</v>
      </c>
      <c r="BI59" s="273">
        <v>5.561914952945257E-4</v>
      </c>
      <c r="BJ59" s="273">
        <v>2.620256703811295E-4</v>
      </c>
      <c r="BK59" s="273">
        <v>4.0346979294302927E-4</v>
      </c>
      <c r="BL59" s="273">
        <v>4.4914188024264913E-4</v>
      </c>
      <c r="BM59" s="273">
        <v>2.4388298368986428E-3</v>
      </c>
      <c r="BN59" s="273">
        <v>3.048793613345366E-4</v>
      </c>
      <c r="BO59" s="273">
        <v>8.4477677918167924E-4</v>
      </c>
      <c r="BP59" s="273">
        <v>7.5001793762952834E-4</v>
      </c>
      <c r="BQ59" s="273">
        <v>2.7595353401901678E-4</v>
      </c>
      <c r="BR59" s="273">
        <v>2.9274009281058614E-4</v>
      </c>
      <c r="BS59" s="273">
        <v>1.7021145822864061E-4</v>
      </c>
      <c r="BT59" s="273">
        <v>1.4509091058678765E-4</v>
      </c>
      <c r="BU59" s="273">
        <v>1.079238147290701E-4</v>
      </c>
      <c r="BV59" s="273">
        <v>1.9249402390449457E-5</v>
      </c>
      <c r="BW59" s="273">
        <v>2.0620008093388359E-4</v>
      </c>
      <c r="BX59" s="273">
        <v>8.937625743394293E-4</v>
      </c>
      <c r="BY59" s="273">
        <v>5.1805836082172395E-3</v>
      </c>
      <c r="BZ59" s="273">
        <v>1.3258265441255337E-4</v>
      </c>
      <c r="CA59" s="273">
        <v>4.7168766355854956E-4</v>
      </c>
      <c r="CB59" s="273">
        <v>4.4145010223867187E-4</v>
      </c>
      <c r="CC59" s="273">
        <v>3.2773838282811637E-4</v>
      </c>
      <c r="CD59" s="273">
        <v>3.1004297507039011E-4</v>
      </c>
      <c r="CE59" s="273">
        <v>1.3303186073413423E-4</v>
      </c>
      <c r="CF59" s="273">
        <v>2.3388794762656799E-4</v>
      </c>
      <c r="CG59" s="273">
        <v>4.1877328326826843E-4</v>
      </c>
      <c r="CH59" s="273">
        <v>4.2268845850938519E-4</v>
      </c>
      <c r="CI59" s="273">
        <v>5.600742327725993E-4</v>
      </c>
      <c r="CJ59" s="273">
        <v>1.7545768240987301E-4</v>
      </c>
      <c r="CK59" s="273">
        <v>4.3092764138586662E-4</v>
      </c>
      <c r="CL59" s="273">
        <v>1.3630477091231276E-4</v>
      </c>
      <c r="CM59" s="273">
        <v>2.3854927912799238E-4</v>
      </c>
      <c r="CN59" s="273">
        <v>1.6482549184718262E-4</v>
      </c>
      <c r="CO59" s="273">
        <v>3.1514030503890402E-4</v>
      </c>
      <c r="CP59" s="273">
        <v>2.742949432734489E-3</v>
      </c>
      <c r="CQ59" s="273">
        <v>2.5859821046318835E-4</v>
      </c>
      <c r="CR59" s="273">
        <v>2.406464373549913E-2</v>
      </c>
      <c r="CS59" s="273">
        <v>1.8342326165531774E-4</v>
      </c>
      <c r="CT59" s="273">
        <v>3.9617419218463778E-4</v>
      </c>
      <c r="CU59" s="273">
        <v>2.3818245909882051E-4</v>
      </c>
      <c r="CV59" s="273">
        <v>3.5786385265713553E-4</v>
      </c>
      <c r="CW59" s="273">
        <v>3.8632172054280491E-4</v>
      </c>
      <c r="CX59" s="273">
        <v>2.664158094718983E-4</v>
      </c>
      <c r="CY59" s="273">
        <v>7.2271558236213751E-5</v>
      </c>
      <c r="CZ59" s="273">
        <v>3.7790956201632102E-4</v>
      </c>
      <c r="DA59" s="298">
        <v>1.1540665213125698</v>
      </c>
      <c r="DB59" s="298">
        <v>0.90555101999999998</v>
      </c>
    </row>
    <row r="60" spans="1:106" s="275" customFormat="1" ht="15" customHeight="1" x14ac:dyDescent="0.15">
      <c r="A60" s="276" t="s">
        <v>382</v>
      </c>
      <c r="B60" s="277" t="s">
        <v>575</v>
      </c>
      <c r="C60" s="272">
        <v>2.9569024156016682E-6</v>
      </c>
      <c r="D60" s="273">
        <v>5.9369106390037549E-6</v>
      </c>
      <c r="E60" s="273">
        <v>1.0834671642196229E-6</v>
      </c>
      <c r="F60" s="273">
        <v>1.305535857642833E-6</v>
      </c>
      <c r="G60" s="273">
        <v>1.0204085946031144E-2</v>
      </c>
      <c r="H60" s="273">
        <v>0</v>
      </c>
      <c r="I60" s="273">
        <v>1.3431988581353105E-5</v>
      </c>
      <c r="J60" s="273">
        <v>3.9903820049462835E-6</v>
      </c>
      <c r="K60" s="273">
        <v>2.6975371174586048E-3</v>
      </c>
      <c r="L60" s="273">
        <v>4.7513253128299119E-6</v>
      </c>
      <c r="M60" s="273">
        <v>5.4512963069120001E-6</v>
      </c>
      <c r="N60" s="273">
        <v>5.5149019161948311E-5</v>
      </c>
      <c r="O60" s="273">
        <v>1.7298006520200221E-6</v>
      </c>
      <c r="P60" s="273">
        <v>2.4770759595178561E-5</v>
      </c>
      <c r="Q60" s="273">
        <v>8.6092578487641665E-7</v>
      </c>
      <c r="R60" s="273">
        <v>7.9785753752961935E-7</v>
      </c>
      <c r="S60" s="273">
        <v>4.8615623696061329E-6</v>
      </c>
      <c r="T60" s="273">
        <v>1.6720189333705782E-6</v>
      </c>
      <c r="U60" s="273">
        <v>4.5686198318140531E-6</v>
      </c>
      <c r="V60" s="273">
        <v>1.8476737928284373E-6</v>
      </c>
      <c r="W60" s="273">
        <v>1.0668667946217861E-6</v>
      </c>
      <c r="X60" s="273">
        <v>4.8816853222882776E-6</v>
      </c>
      <c r="Y60" s="273">
        <v>1.8397150339611498E-6</v>
      </c>
      <c r="Z60" s="273">
        <v>1.9559804695932837E-6</v>
      </c>
      <c r="AA60" s="273">
        <v>2.2175842361445112E-6</v>
      </c>
      <c r="AB60" s="273">
        <v>2.1247177330467232E-6</v>
      </c>
      <c r="AC60" s="273">
        <v>2.1821952952600404E-6</v>
      </c>
      <c r="AD60" s="273">
        <v>3.5769305347176927E-6</v>
      </c>
      <c r="AE60" s="273">
        <v>7.8423126289192532E-7</v>
      </c>
      <c r="AF60" s="273">
        <v>9.1869503609824828E-7</v>
      </c>
      <c r="AG60" s="273">
        <v>1.1496739606087988E-6</v>
      </c>
      <c r="AH60" s="273">
        <v>3.4031872456344921E-6</v>
      </c>
      <c r="AI60" s="273">
        <v>1.0446241231948111E-5</v>
      </c>
      <c r="AJ60" s="273">
        <v>8.2256194175807123E-6</v>
      </c>
      <c r="AK60" s="273">
        <v>0</v>
      </c>
      <c r="AL60" s="273">
        <v>0</v>
      </c>
      <c r="AM60" s="273">
        <v>1.0289243136046953E-6</v>
      </c>
      <c r="AN60" s="273">
        <v>6.8727075400559432E-6</v>
      </c>
      <c r="AO60" s="273">
        <v>1.7352801328184999E-5</v>
      </c>
      <c r="AP60" s="273">
        <v>0</v>
      </c>
      <c r="AQ60" s="273">
        <v>1.2367131212095615E-6</v>
      </c>
      <c r="AR60" s="273">
        <v>2.6833227841457107E-6</v>
      </c>
      <c r="AS60" s="273">
        <v>1.8938423034439217E-6</v>
      </c>
      <c r="AT60" s="273">
        <v>1.4519385260796217E-6</v>
      </c>
      <c r="AU60" s="273">
        <v>1.104494776875797E-6</v>
      </c>
      <c r="AV60" s="273">
        <v>9.2170642014208035E-7</v>
      </c>
      <c r="AW60" s="273">
        <v>7.5331094466683415E-7</v>
      </c>
      <c r="AX60" s="273">
        <v>7.9590529545949739E-7</v>
      </c>
      <c r="AY60" s="273">
        <v>9.9725792091936066E-7</v>
      </c>
      <c r="AZ60" s="273">
        <v>8.6612047949858256E-7</v>
      </c>
      <c r="BA60" s="273">
        <v>5.109337728111222E-7</v>
      </c>
      <c r="BB60" s="273">
        <v>8.4091385836009123E-7</v>
      </c>
      <c r="BC60" s="273">
        <v>7.1234435469587706E-7</v>
      </c>
      <c r="BD60" s="273">
        <v>5.9962018459514652E-7</v>
      </c>
      <c r="BE60" s="273">
        <v>2.2125872087737908E-6</v>
      </c>
      <c r="BF60" s="273">
        <v>1.0198000057060042</v>
      </c>
      <c r="BG60" s="273">
        <v>1.8747300992372516E-6</v>
      </c>
      <c r="BH60" s="273">
        <v>4.5063699299240441E-5</v>
      </c>
      <c r="BI60" s="273">
        <v>7.7890293122045856E-5</v>
      </c>
      <c r="BJ60" s="273">
        <v>2.0739300140178385E-6</v>
      </c>
      <c r="BK60" s="273">
        <v>1.996347523131213E-6</v>
      </c>
      <c r="BL60" s="273">
        <v>2.7585330235489612E-6</v>
      </c>
      <c r="BM60" s="273">
        <v>2.5477729947239642E-6</v>
      </c>
      <c r="BN60" s="273">
        <v>3.8197785263473797E-6</v>
      </c>
      <c r="BO60" s="273">
        <v>1.1507641707599996E-6</v>
      </c>
      <c r="BP60" s="273">
        <v>1.6375183280449891E-6</v>
      </c>
      <c r="BQ60" s="273">
        <v>8.9390445995001405E-7</v>
      </c>
      <c r="BR60" s="273">
        <v>9.3155661734598646E-7</v>
      </c>
      <c r="BS60" s="273">
        <v>6.5701883760081683E-7</v>
      </c>
      <c r="BT60" s="273">
        <v>3.3506367563174838E-7</v>
      </c>
      <c r="BU60" s="273">
        <v>2.316365969247409E-7</v>
      </c>
      <c r="BV60" s="273">
        <v>8.4163789328354771E-8</v>
      </c>
      <c r="BW60" s="273">
        <v>1.4638978332493931E-6</v>
      </c>
      <c r="BX60" s="273">
        <v>3.6895322426761638E-6</v>
      </c>
      <c r="BY60" s="273">
        <v>8.2518999946503395E-6</v>
      </c>
      <c r="BZ60" s="273">
        <v>6.6938526180650975E-3</v>
      </c>
      <c r="CA60" s="273">
        <v>8.0769620132922984E-6</v>
      </c>
      <c r="CB60" s="273">
        <v>9.8283861601031605E-7</v>
      </c>
      <c r="CC60" s="273">
        <v>5.2630639763825697E-7</v>
      </c>
      <c r="CD60" s="273">
        <v>4.0040172577317199E-5</v>
      </c>
      <c r="CE60" s="273">
        <v>1.6967117839234754E-6</v>
      </c>
      <c r="CF60" s="273">
        <v>5.8573161262591528E-7</v>
      </c>
      <c r="CG60" s="273">
        <v>1.089725858334687E-6</v>
      </c>
      <c r="CH60" s="273">
        <v>8.571522280309229E-7</v>
      </c>
      <c r="CI60" s="273">
        <v>1.4442316185136824E-4</v>
      </c>
      <c r="CJ60" s="273">
        <v>1.3350494203839052E-5</v>
      </c>
      <c r="CK60" s="273">
        <v>1.5674986333091813E-5</v>
      </c>
      <c r="CL60" s="273">
        <v>2.4146622174145002E-6</v>
      </c>
      <c r="CM60" s="273">
        <v>7.1135520697259484E-6</v>
      </c>
      <c r="CN60" s="273">
        <v>1.3526543934611159E-5</v>
      </c>
      <c r="CO60" s="273">
        <v>7.9086139965537636E-7</v>
      </c>
      <c r="CP60" s="273">
        <v>1.9226650755260548E-6</v>
      </c>
      <c r="CQ60" s="273">
        <v>6.0073532849592748E-7</v>
      </c>
      <c r="CR60" s="273">
        <v>1.1110165739905846E-6</v>
      </c>
      <c r="CS60" s="273">
        <v>6.8523722329895959E-7</v>
      </c>
      <c r="CT60" s="273">
        <v>3.5907935050304505E-5</v>
      </c>
      <c r="CU60" s="273">
        <v>5.709928235141615E-5</v>
      </c>
      <c r="CV60" s="273">
        <v>8.5151654671023798E-7</v>
      </c>
      <c r="CW60" s="273">
        <v>3.2443211569620737E-6</v>
      </c>
      <c r="CX60" s="273">
        <v>5.2334606532673315E-6</v>
      </c>
      <c r="CY60" s="273">
        <v>3.999809233084446E-6</v>
      </c>
      <c r="CZ60" s="273">
        <v>3.8736114055878691E-5</v>
      </c>
      <c r="DA60" s="299">
        <v>1.0401761501997033</v>
      </c>
      <c r="DB60" s="299">
        <v>0.81618568000000002</v>
      </c>
    </row>
    <row r="61" spans="1:106" s="275" customFormat="1" ht="15" customHeight="1" x14ac:dyDescent="0.15">
      <c r="A61" s="276" t="s">
        <v>383</v>
      </c>
      <c r="B61" s="277" t="s">
        <v>576</v>
      </c>
      <c r="C61" s="272">
        <v>8.8074177879681377E-7</v>
      </c>
      <c r="D61" s="273">
        <v>3.4606227904478843E-7</v>
      </c>
      <c r="E61" s="273">
        <v>7.5074912271130001E-7</v>
      </c>
      <c r="F61" s="273">
        <v>6.3095412736362914E-7</v>
      </c>
      <c r="G61" s="273">
        <v>2.6549125778167825E-7</v>
      </c>
      <c r="H61" s="273">
        <v>0</v>
      </c>
      <c r="I61" s="273">
        <v>1.5924146936879704E-6</v>
      </c>
      <c r="J61" s="273">
        <v>2.7276386074321814E-7</v>
      </c>
      <c r="K61" s="273">
        <v>3.1152899905171248E-7</v>
      </c>
      <c r="L61" s="273">
        <v>6.5152338683135612E-7</v>
      </c>
      <c r="M61" s="273">
        <v>3.7302380525869141E-7</v>
      </c>
      <c r="N61" s="273">
        <v>3.3192908183261325E-7</v>
      </c>
      <c r="O61" s="273">
        <v>3.8241060005694587E-7</v>
      </c>
      <c r="P61" s="273">
        <v>3.6053364613176514E-7</v>
      </c>
      <c r="Q61" s="273">
        <v>4.514574786003526E-7</v>
      </c>
      <c r="R61" s="273">
        <v>4.7243003948334795E-7</v>
      </c>
      <c r="S61" s="273">
        <v>5.5099762124691841E-7</v>
      </c>
      <c r="T61" s="273">
        <v>3.2311873507495666E-7</v>
      </c>
      <c r="U61" s="273">
        <v>4.4083124768852146E-7</v>
      </c>
      <c r="V61" s="273">
        <v>3.2177801853092525E-7</v>
      </c>
      <c r="W61" s="273">
        <v>4.1167722997551233E-7</v>
      </c>
      <c r="X61" s="273">
        <v>4.5346943987253872E-7</v>
      </c>
      <c r="Y61" s="273">
        <v>8.8719001852141692E-7</v>
      </c>
      <c r="Z61" s="273">
        <v>5.0590733577455724E-7</v>
      </c>
      <c r="AA61" s="273">
        <v>2.8055523799448381E-7</v>
      </c>
      <c r="AB61" s="273">
        <v>6.4361725421968719E-7</v>
      </c>
      <c r="AC61" s="273">
        <v>2.7607690455958524E-7</v>
      </c>
      <c r="AD61" s="273">
        <v>4.1380801133878365E-7</v>
      </c>
      <c r="AE61" s="273">
        <v>3.9216042169549222E-7</v>
      </c>
      <c r="AF61" s="273">
        <v>4.5477090009133448E-7</v>
      </c>
      <c r="AG61" s="273">
        <v>2.365815171459215E-7</v>
      </c>
      <c r="AH61" s="273">
        <v>4.5748999803897161E-7</v>
      </c>
      <c r="AI61" s="273">
        <v>7.6416996749750917E-7</v>
      </c>
      <c r="AJ61" s="273">
        <v>7.7649921415772601E-7</v>
      </c>
      <c r="AK61" s="273">
        <v>0</v>
      </c>
      <c r="AL61" s="273">
        <v>0</v>
      </c>
      <c r="AM61" s="273">
        <v>2.0068175229116532E-7</v>
      </c>
      <c r="AN61" s="273">
        <v>4.8607232383234187E-7</v>
      </c>
      <c r="AO61" s="273">
        <v>6.654712155315964E-7</v>
      </c>
      <c r="AP61" s="273">
        <v>0</v>
      </c>
      <c r="AQ61" s="273">
        <v>2.7845290958921298E-7</v>
      </c>
      <c r="AR61" s="273">
        <v>5.4606057145430989E-7</v>
      </c>
      <c r="AS61" s="273">
        <v>3.348423096235394E-7</v>
      </c>
      <c r="AT61" s="273">
        <v>3.9594369702444749E-7</v>
      </c>
      <c r="AU61" s="273">
        <v>3.6361974359706986E-7</v>
      </c>
      <c r="AV61" s="273">
        <v>3.4562494319417995E-7</v>
      </c>
      <c r="AW61" s="273">
        <v>3.9880729359103713E-7</v>
      </c>
      <c r="AX61" s="273">
        <v>4.1111763340614651E-7</v>
      </c>
      <c r="AY61" s="273">
        <v>2.9170629529487273E-7</v>
      </c>
      <c r="AZ61" s="273">
        <v>2.5940200508810384E-7</v>
      </c>
      <c r="BA61" s="273">
        <v>3.927538626443773E-7</v>
      </c>
      <c r="BB61" s="273">
        <v>2.7309989986003944E-7</v>
      </c>
      <c r="BC61" s="273">
        <v>5.5518894766275439E-7</v>
      </c>
      <c r="BD61" s="273">
        <v>3.4169670920968742E-7</v>
      </c>
      <c r="BE61" s="273">
        <v>1.4831582835829565E-7</v>
      </c>
      <c r="BF61" s="273">
        <v>2.3564751805123098E-7</v>
      </c>
      <c r="BG61" s="273">
        <v>1.0006040349257812</v>
      </c>
      <c r="BH61" s="273">
        <v>2.7044147020007206E-7</v>
      </c>
      <c r="BI61" s="273">
        <v>6.395960258858771E-7</v>
      </c>
      <c r="BJ61" s="273">
        <v>3.5170816486038703E-7</v>
      </c>
      <c r="BK61" s="273">
        <v>4.9743599986608487E-7</v>
      </c>
      <c r="BL61" s="273">
        <v>4.8572977347256875E-7</v>
      </c>
      <c r="BM61" s="273">
        <v>2.1933123188223303E-6</v>
      </c>
      <c r="BN61" s="273">
        <v>3.2125434129762188E-7</v>
      </c>
      <c r="BO61" s="273">
        <v>9.0229626648134101E-7</v>
      </c>
      <c r="BP61" s="273">
        <v>1.2555569038632203E-6</v>
      </c>
      <c r="BQ61" s="273">
        <v>8.8623433752726236E-7</v>
      </c>
      <c r="BR61" s="273">
        <v>4.557283689562358E-7</v>
      </c>
      <c r="BS61" s="273">
        <v>6.3532096387822991E-7</v>
      </c>
      <c r="BT61" s="273">
        <v>1.9243935203296962E-7</v>
      </c>
      <c r="BU61" s="273">
        <v>1.5484932440404644E-7</v>
      </c>
      <c r="BV61" s="273">
        <v>4.8714834189895109E-8</v>
      </c>
      <c r="BW61" s="273">
        <v>1.7499326247285367E-4</v>
      </c>
      <c r="BX61" s="273">
        <v>8.9697095243867945E-7</v>
      </c>
      <c r="BY61" s="273">
        <v>4.3175463994581839E-6</v>
      </c>
      <c r="BZ61" s="273">
        <v>2.8285045881915698E-7</v>
      </c>
      <c r="CA61" s="273">
        <v>3.1215025025762503E-4</v>
      </c>
      <c r="CB61" s="273">
        <v>9.7414495076380065E-7</v>
      </c>
      <c r="CC61" s="273">
        <v>3.9507879499930055E-7</v>
      </c>
      <c r="CD61" s="273">
        <v>5.4933920942090233E-7</v>
      </c>
      <c r="CE61" s="273">
        <v>1.3724566465342104E-6</v>
      </c>
      <c r="CF61" s="273">
        <v>4.4869219949056444E-7</v>
      </c>
      <c r="CG61" s="273">
        <v>9.7457593997680477E-7</v>
      </c>
      <c r="CH61" s="273">
        <v>9.8292782830982335E-7</v>
      </c>
      <c r="CI61" s="273">
        <v>6.9155479088553286E-6</v>
      </c>
      <c r="CJ61" s="273">
        <v>5.1310149089727059E-7</v>
      </c>
      <c r="CK61" s="273">
        <v>9.4169812566094086E-7</v>
      </c>
      <c r="CL61" s="273">
        <v>2.5161839767719377E-7</v>
      </c>
      <c r="CM61" s="273">
        <v>3.1550831763151148E-7</v>
      </c>
      <c r="CN61" s="273">
        <v>2.1324108547560703E-7</v>
      </c>
      <c r="CO61" s="273">
        <v>6.9972882063575528E-7</v>
      </c>
      <c r="CP61" s="273">
        <v>2.4170475489966385E-6</v>
      </c>
      <c r="CQ61" s="273">
        <v>5.9447260115402512E-7</v>
      </c>
      <c r="CR61" s="273">
        <v>1.9637099966169035E-5</v>
      </c>
      <c r="CS61" s="273">
        <v>4.4079879684485004E-7</v>
      </c>
      <c r="CT61" s="273">
        <v>5.0334709456664478E-7</v>
      </c>
      <c r="CU61" s="273">
        <v>3.5363861435024864E-7</v>
      </c>
      <c r="CV61" s="273">
        <v>4.9284422304442707E-7</v>
      </c>
      <c r="CW61" s="273">
        <v>5.1983192582701826E-7</v>
      </c>
      <c r="CX61" s="273">
        <v>9.2914513107242264E-7</v>
      </c>
      <c r="CY61" s="273">
        <v>1.9193871074595104E-7</v>
      </c>
      <c r="CZ61" s="273">
        <v>2.7847042477486632E-6</v>
      </c>
      <c r="DA61" s="299">
        <v>1.0011739681720349</v>
      </c>
      <c r="DB61" s="299">
        <v>0.78558218999999996</v>
      </c>
    </row>
    <row r="62" spans="1:106" s="275" customFormat="1" ht="15" customHeight="1" x14ac:dyDescent="0.15">
      <c r="A62" s="276" t="s">
        <v>384</v>
      </c>
      <c r="B62" s="277" t="s">
        <v>577</v>
      </c>
      <c r="C62" s="272">
        <v>8.3654927613515293E-5</v>
      </c>
      <c r="D62" s="273">
        <v>8.8521312445115626E-5</v>
      </c>
      <c r="E62" s="273">
        <v>1.5789442165488151E-4</v>
      </c>
      <c r="F62" s="273">
        <v>1.5441772630564061E-4</v>
      </c>
      <c r="G62" s="273">
        <v>1.5408461584756879E-3</v>
      </c>
      <c r="H62" s="273">
        <v>0</v>
      </c>
      <c r="I62" s="273">
        <v>5.3982187657747424E-4</v>
      </c>
      <c r="J62" s="273">
        <v>8.4861132870694779E-5</v>
      </c>
      <c r="K62" s="273">
        <v>4.8610361449214173E-4</v>
      </c>
      <c r="L62" s="273">
        <v>5.9226232584345892E-5</v>
      </c>
      <c r="M62" s="273">
        <v>1.853458864424825E-4</v>
      </c>
      <c r="N62" s="273">
        <v>1.5948433033627243E-4</v>
      </c>
      <c r="O62" s="273">
        <v>5.1875214643138181E-4</v>
      </c>
      <c r="P62" s="273">
        <v>6.1868812093331232E-5</v>
      </c>
      <c r="Q62" s="273">
        <v>1.6753744566667001E-4</v>
      </c>
      <c r="R62" s="273">
        <v>4.7967413204979487E-3</v>
      </c>
      <c r="S62" s="273">
        <v>3.4234595545137517E-4</v>
      </c>
      <c r="T62" s="273">
        <v>1.8938494331027839E-3</v>
      </c>
      <c r="U62" s="273">
        <v>1.6173274097943475E-4</v>
      </c>
      <c r="V62" s="273">
        <v>1.0776323733747848E-4</v>
      </c>
      <c r="W62" s="273">
        <v>1.0467698206174695E-4</v>
      </c>
      <c r="X62" s="273">
        <v>8.3717401504429881E-5</v>
      </c>
      <c r="Y62" s="273">
        <v>1.3968677716549296E-4</v>
      </c>
      <c r="Z62" s="273">
        <v>5.128801196316123E-5</v>
      </c>
      <c r="AA62" s="273">
        <v>6.3968924016774656E-5</v>
      </c>
      <c r="AB62" s="273">
        <v>1.1385696291958925E-4</v>
      </c>
      <c r="AC62" s="273">
        <v>1.5361526914242589E-4</v>
      </c>
      <c r="AD62" s="273">
        <v>1.438803594126212E-4</v>
      </c>
      <c r="AE62" s="273">
        <v>1.052726521893712E-4</v>
      </c>
      <c r="AF62" s="273">
        <v>1.1165685003978291E-4</v>
      </c>
      <c r="AG62" s="273">
        <v>4.4541897483243234E-3</v>
      </c>
      <c r="AH62" s="273">
        <v>1.058540989800238E-3</v>
      </c>
      <c r="AI62" s="273">
        <v>1.7961075706659374E-4</v>
      </c>
      <c r="AJ62" s="273">
        <v>2.2273474529555768E-4</v>
      </c>
      <c r="AK62" s="273">
        <v>0</v>
      </c>
      <c r="AL62" s="273">
        <v>0</v>
      </c>
      <c r="AM62" s="273">
        <v>2.9426029392395323E-4</v>
      </c>
      <c r="AN62" s="273">
        <v>7.9424332407151174E-4</v>
      </c>
      <c r="AO62" s="273">
        <v>1.5415061632716281E-4</v>
      </c>
      <c r="AP62" s="273">
        <v>0</v>
      </c>
      <c r="AQ62" s="273">
        <v>2.4452677316205224E-4</v>
      </c>
      <c r="AR62" s="273">
        <v>9.1233821588356225E-5</v>
      </c>
      <c r="AS62" s="273">
        <v>1.0684694214959044E-4</v>
      </c>
      <c r="AT62" s="273">
        <v>9.8761743266686613E-5</v>
      </c>
      <c r="AU62" s="273">
        <v>3.2859766647116544E-4</v>
      </c>
      <c r="AV62" s="273">
        <v>4.6743460341802786E-4</v>
      </c>
      <c r="AW62" s="273">
        <v>1.3424619142930649E-4</v>
      </c>
      <c r="AX62" s="273">
        <v>3.005285085732794E-4</v>
      </c>
      <c r="AY62" s="273">
        <v>2.8352279336045852E-4</v>
      </c>
      <c r="AZ62" s="273">
        <v>1.0180869642593179E-4</v>
      </c>
      <c r="BA62" s="273">
        <v>9.9849101788061908E-4</v>
      </c>
      <c r="BB62" s="273">
        <v>1.1708721356923703E-4</v>
      </c>
      <c r="BC62" s="273">
        <v>2.5297148967429444E-4</v>
      </c>
      <c r="BD62" s="273">
        <v>2.9058639880980263E-4</v>
      </c>
      <c r="BE62" s="273">
        <v>1.5868649182239732E-4</v>
      </c>
      <c r="BF62" s="273">
        <v>2.5378525761519358E-4</v>
      </c>
      <c r="BG62" s="273">
        <v>1.9720737619684955E-4</v>
      </c>
      <c r="BH62" s="273">
        <v>1.0323737061175202</v>
      </c>
      <c r="BI62" s="273">
        <v>1.6147294200226316E-4</v>
      </c>
      <c r="BJ62" s="273">
        <v>4.429236397932266E-4</v>
      </c>
      <c r="BK62" s="273">
        <v>1.1582841623567876E-3</v>
      </c>
      <c r="BL62" s="273">
        <v>8.9572928306840026E-4</v>
      </c>
      <c r="BM62" s="273">
        <v>2.1244141495456293E-4</v>
      </c>
      <c r="BN62" s="273">
        <v>8.327385096679959E-5</v>
      </c>
      <c r="BO62" s="273">
        <v>3.7801618644585778E-4</v>
      </c>
      <c r="BP62" s="273">
        <v>3.4770397270285873E-4</v>
      </c>
      <c r="BQ62" s="273">
        <v>2.3879917029804153E-4</v>
      </c>
      <c r="BR62" s="273">
        <v>2.8284368469425476E-4</v>
      </c>
      <c r="BS62" s="273">
        <v>2.9430299768774869E-4</v>
      </c>
      <c r="BT62" s="273">
        <v>1.3492170563779486E-4</v>
      </c>
      <c r="BU62" s="273">
        <v>1.1609100430401621E-4</v>
      </c>
      <c r="BV62" s="273">
        <v>3.2645642176923688E-5</v>
      </c>
      <c r="BW62" s="273">
        <v>1.5060650321787513E-4</v>
      </c>
      <c r="BX62" s="273">
        <v>1.580225421479977E-4</v>
      </c>
      <c r="BY62" s="273">
        <v>3.169340393440327E-4</v>
      </c>
      <c r="BZ62" s="273">
        <v>3.2864207741428465E-4</v>
      </c>
      <c r="CA62" s="273">
        <v>2.3889856508753975E-4</v>
      </c>
      <c r="CB62" s="273">
        <v>2.9924703205623781E-4</v>
      </c>
      <c r="CC62" s="273">
        <v>2.1945587932359334E-4</v>
      </c>
      <c r="CD62" s="273">
        <v>2.4101290567034387E-4</v>
      </c>
      <c r="CE62" s="273">
        <v>1.6119342649733337E-4</v>
      </c>
      <c r="CF62" s="273">
        <v>5.8310463083365417E-4</v>
      </c>
      <c r="CG62" s="273">
        <v>9.6039498546543641E-4</v>
      </c>
      <c r="CH62" s="273">
        <v>1.5259319256247102E-3</v>
      </c>
      <c r="CI62" s="273">
        <v>4.8596076190205893E-4</v>
      </c>
      <c r="CJ62" s="273">
        <v>6.7892060711499604E-4</v>
      </c>
      <c r="CK62" s="273">
        <v>2.321044393092882E-3</v>
      </c>
      <c r="CL62" s="273">
        <v>1.594301821861259E-4</v>
      </c>
      <c r="CM62" s="273">
        <v>9.0789242851254325E-4</v>
      </c>
      <c r="CN62" s="273">
        <v>6.2528461859339085E-4</v>
      </c>
      <c r="CO62" s="273">
        <v>1.2834453496413764E-3</v>
      </c>
      <c r="CP62" s="273">
        <v>1.6491760816890223E-3</v>
      </c>
      <c r="CQ62" s="273">
        <v>9.6404779050620877E-4</v>
      </c>
      <c r="CR62" s="273">
        <v>3.2970611124385991E-4</v>
      </c>
      <c r="CS62" s="273">
        <v>1.1827449729252572E-3</v>
      </c>
      <c r="CT62" s="273">
        <v>7.0890792551192268E-4</v>
      </c>
      <c r="CU62" s="273">
        <v>5.42272944603322E-4</v>
      </c>
      <c r="CV62" s="273">
        <v>9.5435723101906724E-4</v>
      </c>
      <c r="CW62" s="273">
        <v>1.5832475839439588E-3</v>
      </c>
      <c r="CX62" s="273">
        <v>2.2568210358781941E-3</v>
      </c>
      <c r="CY62" s="273">
        <v>3.0616193493249858E-2</v>
      </c>
      <c r="CZ62" s="273">
        <v>3.4314875462728524E-4</v>
      </c>
      <c r="DA62" s="298">
        <v>1.1141756449155311</v>
      </c>
      <c r="DB62" s="298">
        <v>0.87425019999999998</v>
      </c>
    </row>
    <row r="63" spans="1:106" s="275" customFormat="1" ht="15" customHeight="1" x14ac:dyDescent="0.15">
      <c r="A63" s="276" t="s">
        <v>385</v>
      </c>
      <c r="B63" s="277" t="s">
        <v>654</v>
      </c>
      <c r="C63" s="272">
        <v>1.285114644651751E-3</v>
      </c>
      <c r="D63" s="273">
        <v>2.4142108926394419E-3</v>
      </c>
      <c r="E63" s="273">
        <v>2.6460975491997632E-4</v>
      </c>
      <c r="F63" s="273">
        <v>3.5940655471545244E-3</v>
      </c>
      <c r="G63" s="273">
        <v>4.9084667162285215E-5</v>
      </c>
      <c r="H63" s="273">
        <v>0</v>
      </c>
      <c r="I63" s="273">
        <v>1.2380986220367882E-4</v>
      </c>
      <c r="J63" s="273">
        <v>1.0808353546517665E-3</v>
      </c>
      <c r="K63" s="273">
        <v>8.7835344209826239E-5</v>
      </c>
      <c r="L63" s="273">
        <v>5.3823743176710916E-4</v>
      </c>
      <c r="M63" s="273">
        <v>1.6400464750127575E-4</v>
      </c>
      <c r="N63" s="273">
        <v>2.1530639115871004E-4</v>
      </c>
      <c r="O63" s="273">
        <v>3.3558419758963364E-3</v>
      </c>
      <c r="P63" s="273">
        <v>9.6904651659183594E-3</v>
      </c>
      <c r="Q63" s="273">
        <v>1.87368979153332E-4</v>
      </c>
      <c r="R63" s="273">
        <v>1.1406828968614894E-4</v>
      </c>
      <c r="S63" s="273">
        <v>1.3915274669380919E-2</v>
      </c>
      <c r="T63" s="273">
        <v>7.1742574729448394E-4</v>
      </c>
      <c r="U63" s="273">
        <v>2.1429314071112492E-2</v>
      </c>
      <c r="V63" s="273">
        <v>1.5493899057392663E-3</v>
      </c>
      <c r="W63" s="273">
        <v>7.7015976234859037E-4</v>
      </c>
      <c r="X63" s="273">
        <v>2.7235024695239723E-2</v>
      </c>
      <c r="Y63" s="273">
        <v>1.3738636013958094E-3</v>
      </c>
      <c r="Z63" s="273">
        <v>2.2610519018031487E-4</v>
      </c>
      <c r="AA63" s="273">
        <v>1.5532789544841789E-4</v>
      </c>
      <c r="AB63" s="273">
        <v>1.3482256179916808E-4</v>
      </c>
      <c r="AC63" s="273">
        <v>2.0298727091132163E-4</v>
      </c>
      <c r="AD63" s="273">
        <v>9.8515614795236558E-5</v>
      </c>
      <c r="AE63" s="273">
        <v>1.775391169656275E-3</v>
      </c>
      <c r="AF63" s="273">
        <v>1.6030293375268219E-4</v>
      </c>
      <c r="AG63" s="273">
        <v>7.5573380667254964E-5</v>
      </c>
      <c r="AH63" s="273">
        <v>1.0632375518595957E-2</v>
      </c>
      <c r="AI63" s="273">
        <v>6.2068537097462141E-3</v>
      </c>
      <c r="AJ63" s="273">
        <v>1.3468990588464318E-3</v>
      </c>
      <c r="AK63" s="273">
        <v>0</v>
      </c>
      <c r="AL63" s="273">
        <v>0</v>
      </c>
      <c r="AM63" s="273">
        <v>6.0505863736053274E-3</v>
      </c>
      <c r="AN63" s="273">
        <v>6.9573668660334398E-3</v>
      </c>
      <c r="AO63" s="273">
        <v>5.0460246070818816E-2</v>
      </c>
      <c r="AP63" s="273">
        <v>0</v>
      </c>
      <c r="AQ63" s="273">
        <v>2.1440510109389335E-3</v>
      </c>
      <c r="AR63" s="273">
        <v>3.3746082480998446E-4</v>
      </c>
      <c r="AS63" s="273">
        <v>1.0925206195933426E-3</v>
      </c>
      <c r="AT63" s="273">
        <v>1.6487007346011596E-4</v>
      </c>
      <c r="AU63" s="273">
        <v>1.301741211631364E-4</v>
      </c>
      <c r="AV63" s="273">
        <v>2.5558691555351433E-4</v>
      </c>
      <c r="AW63" s="273">
        <v>3.0276313604736635E-4</v>
      </c>
      <c r="AX63" s="273">
        <v>1.9730527358979692E-4</v>
      </c>
      <c r="AY63" s="273">
        <v>1.5850100284712859E-4</v>
      </c>
      <c r="AZ63" s="273">
        <v>1.277374547352401E-4</v>
      </c>
      <c r="BA63" s="273">
        <v>5.8078836001663785E-5</v>
      </c>
      <c r="BB63" s="273">
        <v>1.9268997095566107E-4</v>
      </c>
      <c r="BC63" s="273">
        <v>8.5638426175402676E-5</v>
      </c>
      <c r="BD63" s="273">
        <v>7.6723278094126588E-5</v>
      </c>
      <c r="BE63" s="273">
        <v>1.83449849459293E-4</v>
      </c>
      <c r="BF63" s="273">
        <v>2.8252605228817478E-4</v>
      </c>
      <c r="BG63" s="273">
        <v>1.8685145372444338E-4</v>
      </c>
      <c r="BH63" s="273">
        <v>2.3041994676275708E-4</v>
      </c>
      <c r="BI63" s="273">
        <v>1.0002119627735748</v>
      </c>
      <c r="BJ63" s="273">
        <v>5.388729700698501E-4</v>
      </c>
      <c r="BK63" s="273">
        <v>2.6678049240745448E-4</v>
      </c>
      <c r="BL63" s="273">
        <v>4.4707855011044554E-4</v>
      </c>
      <c r="BM63" s="273">
        <v>5.1949854049485435E-3</v>
      </c>
      <c r="BN63" s="273">
        <v>3.8944869755144409E-3</v>
      </c>
      <c r="BO63" s="273">
        <v>1.9524190321111202E-4</v>
      </c>
      <c r="BP63" s="273">
        <v>2.6136925053743933E-4</v>
      </c>
      <c r="BQ63" s="273">
        <v>4.2619735987633657E-5</v>
      </c>
      <c r="BR63" s="273">
        <v>1.5023681796908934E-4</v>
      </c>
      <c r="BS63" s="273">
        <v>4.4099129384423367E-5</v>
      </c>
      <c r="BT63" s="273">
        <v>7.0181828992077239E-5</v>
      </c>
      <c r="BU63" s="273">
        <v>3.6440758477898066E-5</v>
      </c>
      <c r="BV63" s="273">
        <v>6.8701459086679047E-6</v>
      </c>
      <c r="BW63" s="273">
        <v>2.0592489198616729E-4</v>
      </c>
      <c r="BX63" s="273">
        <v>3.6215761632131218E-4</v>
      </c>
      <c r="BY63" s="273">
        <v>4.0680854836283502E-5</v>
      </c>
      <c r="BZ63" s="273">
        <v>3.1476124882308157E-5</v>
      </c>
      <c r="CA63" s="273">
        <v>3.0107699301522107E-5</v>
      </c>
      <c r="CB63" s="273">
        <v>4.3509584118154303E-5</v>
      </c>
      <c r="CC63" s="273">
        <v>2.0538568498916488E-4</v>
      </c>
      <c r="CD63" s="273">
        <v>5.7228517882196974E-5</v>
      </c>
      <c r="CE63" s="273">
        <v>5.2176046381472369E-5</v>
      </c>
      <c r="CF63" s="273">
        <v>6.4248157563412769E-5</v>
      </c>
      <c r="CG63" s="273">
        <v>6.5144602205452454E-5</v>
      </c>
      <c r="CH63" s="273">
        <v>2.0797811494604543E-4</v>
      </c>
      <c r="CI63" s="273">
        <v>6.2201773073027343E-5</v>
      </c>
      <c r="CJ63" s="273">
        <v>1.1577715219108574E-4</v>
      </c>
      <c r="CK63" s="273">
        <v>9.1157503525380714E-5</v>
      </c>
      <c r="CL63" s="273">
        <v>4.5906855784355839E-5</v>
      </c>
      <c r="CM63" s="273">
        <v>1.0777452365176189E-4</v>
      </c>
      <c r="CN63" s="273">
        <v>8.0825918013640907E-5</v>
      </c>
      <c r="CO63" s="273">
        <v>5.6192349155013705E-5</v>
      </c>
      <c r="CP63" s="273">
        <v>2.5863083808764317E-5</v>
      </c>
      <c r="CQ63" s="273">
        <v>6.3621837640495072E-5</v>
      </c>
      <c r="CR63" s="273">
        <v>4.6891196620080428E-5</v>
      </c>
      <c r="CS63" s="273">
        <v>5.1757801665115949E-5</v>
      </c>
      <c r="CT63" s="273">
        <v>2.4920018489055907E-4</v>
      </c>
      <c r="CU63" s="273">
        <v>2.6994714485524242E-4</v>
      </c>
      <c r="CV63" s="273">
        <v>1.4288231330755291E-4</v>
      </c>
      <c r="CW63" s="273">
        <v>1.4602214698930077E-4</v>
      </c>
      <c r="CX63" s="273">
        <v>1.2289377385479514E-4</v>
      </c>
      <c r="CY63" s="273">
        <v>8.2464756254324969E-4</v>
      </c>
      <c r="CZ63" s="273">
        <v>9.4133410718129647E-5</v>
      </c>
      <c r="DA63" s="299">
        <v>1.196170954427038</v>
      </c>
      <c r="DB63" s="299">
        <v>0.93858872000000004</v>
      </c>
    </row>
    <row r="64" spans="1:106" s="275" customFormat="1" ht="15" customHeight="1" x14ac:dyDescent="0.15">
      <c r="A64" s="276" t="s">
        <v>386</v>
      </c>
      <c r="B64" s="277" t="s">
        <v>578</v>
      </c>
      <c r="C64" s="272">
        <v>0</v>
      </c>
      <c r="D64" s="273">
        <v>0</v>
      </c>
      <c r="E64" s="273">
        <v>0</v>
      </c>
      <c r="F64" s="273">
        <v>0</v>
      </c>
      <c r="G64" s="273">
        <v>0</v>
      </c>
      <c r="H64" s="273">
        <v>0</v>
      </c>
      <c r="I64" s="273">
        <v>0</v>
      </c>
      <c r="J64" s="273">
        <v>0</v>
      </c>
      <c r="K64" s="273">
        <v>0</v>
      </c>
      <c r="L64" s="273">
        <v>0</v>
      </c>
      <c r="M64" s="273">
        <v>0</v>
      </c>
      <c r="N64" s="273">
        <v>0</v>
      </c>
      <c r="O64" s="273">
        <v>0</v>
      </c>
      <c r="P64" s="273">
        <v>0</v>
      </c>
      <c r="Q64" s="273">
        <v>0</v>
      </c>
      <c r="R64" s="273">
        <v>0</v>
      </c>
      <c r="S64" s="273">
        <v>0</v>
      </c>
      <c r="T64" s="273">
        <v>0</v>
      </c>
      <c r="U64" s="273">
        <v>0</v>
      </c>
      <c r="V64" s="273">
        <v>0</v>
      </c>
      <c r="W64" s="273">
        <v>0</v>
      </c>
      <c r="X64" s="273">
        <v>0</v>
      </c>
      <c r="Y64" s="273">
        <v>0</v>
      </c>
      <c r="Z64" s="273">
        <v>0</v>
      </c>
      <c r="AA64" s="273">
        <v>0</v>
      </c>
      <c r="AB64" s="273">
        <v>0</v>
      </c>
      <c r="AC64" s="273">
        <v>0</v>
      </c>
      <c r="AD64" s="273">
        <v>0</v>
      </c>
      <c r="AE64" s="273">
        <v>0</v>
      </c>
      <c r="AF64" s="273">
        <v>0</v>
      </c>
      <c r="AG64" s="273">
        <v>0</v>
      </c>
      <c r="AH64" s="273">
        <v>0</v>
      </c>
      <c r="AI64" s="273">
        <v>0</v>
      </c>
      <c r="AJ64" s="273">
        <v>0</v>
      </c>
      <c r="AK64" s="273">
        <v>0</v>
      </c>
      <c r="AL64" s="273">
        <v>0</v>
      </c>
      <c r="AM64" s="273">
        <v>0</v>
      </c>
      <c r="AN64" s="273">
        <v>0</v>
      </c>
      <c r="AO64" s="273">
        <v>0</v>
      </c>
      <c r="AP64" s="273">
        <v>0</v>
      </c>
      <c r="AQ64" s="273">
        <v>0</v>
      </c>
      <c r="AR64" s="273">
        <v>0</v>
      </c>
      <c r="AS64" s="273">
        <v>0</v>
      </c>
      <c r="AT64" s="273">
        <v>0</v>
      </c>
      <c r="AU64" s="273">
        <v>0</v>
      </c>
      <c r="AV64" s="273">
        <v>0</v>
      </c>
      <c r="AW64" s="273">
        <v>0</v>
      </c>
      <c r="AX64" s="273">
        <v>0</v>
      </c>
      <c r="AY64" s="273">
        <v>0</v>
      </c>
      <c r="AZ64" s="273">
        <v>0</v>
      </c>
      <c r="BA64" s="273">
        <v>0</v>
      </c>
      <c r="BB64" s="273">
        <v>0</v>
      </c>
      <c r="BC64" s="273">
        <v>0</v>
      </c>
      <c r="BD64" s="273">
        <v>0</v>
      </c>
      <c r="BE64" s="273">
        <v>0</v>
      </c>
      <c r="BF64" s="273">
        <v>0</v>
      </c>
      <c r="BG64" s="273">
        <v>0</v>
      </c>
      <c r="BH64" s="273">
        <v>0</v>
      </c>
      <c r="BI64" s="273">
        <v>0</v>
      </c>
      <c r="BJ64" s="273">
        <v>1</v>
      </c>
      <c r="BK64" s="273">
        <v>0</v>
      </c>
      <c r="BL64" s="273">
        <v>0</v>
      </c>
      <c r="BM64" s="273">
        <v>0</v>
      </c>
      <c r="BN64" s="273">
        <v>0</v>
      </c>
      <c r="BO64" s="273">
        <v>0</v>
      </c>
      <c r="BP64" s="273">
        <v>0</v>
      </c>
      <c r="BQ64" s="273">
        <v>0</v>
      </c>
      <c r="BR64" s="273">
        <v>0</v>
      </c>
      <c r="BS64" s="273">
        <v>0</v>
      </c>
      <c r="BT64" s="273">
        <v>0</v>
      </c>
      <c r="BU64" s="273">
        <v>0</v>
      </c>
      <c r="BV64" s="273">
        <v>0</v>
      </c>
      <c r="BW64" s="273">
        <v>0</v>
      </c>
      <c r="BX64" s="273">
        <v>0</v>
      </c>
      <c r="BY64" s="273">
        <v>0</v>
      </c>
      <c r="BZ64" s="273">
        <v>0</v>
      </c>
      <c r="CA64" s="273">
        <v>0</v>
      </c>
      <c r="CB64" s="273">
        <v>0</v>
      </c>
      <c r="CC64" s="273">
        <v>0</v>
      </c>
      <c r="CD64" s="273">
        <v>0</v>
      </c>
      <c r="CE64" s="273">
        <v>0</v>
      </c>
      <c r="CF64" s="273">
        <v>0</v>
      </c>
      <c r="CG64" s="273">
        <v>0</v>
      </c>
      <c r="CH64" s="273">
        <v>0</v>
      </c>
      <c r="CI64" s="273">
        <v>0</v>
      </c>
      <c r="CJ64" s="273">
        <v>0</v>
      </c>
      <c r="CK64" s="273">
        <v>0</v>
      </c>
      <c r="CL64" s="273">
        <v>0</v>
      </c>
      <c r="CM64" s="273">
        <v>0</v>
      </c>
      <c r="CN64" s="273">
        <v>0</v>
      </c>
      <c r="CO64" s="273">
        <v>0</v>
      </c>
      <c r="CP64" s="273">
        <v>0</v>
      </c>
      <c r="CQ64" s="273">
        <v>0</v>
      </c>
      <c r="CR64" s="273">
        <v>0</v>
      </c>
      <c r="CS64" s="273">
        <v>0</v>
      </c>
      <c r="CT64" s="273">
        <v>0</v>
      </c>
      <c r="CU64" s="273">
        <v>0</v>
      </c>
      <c r="CV64" s="273">
        <v>0</v>
      </c>
      <c r="CW64" s="273">
        <v>0</v>
      </c>
      <c r="CX64" s="273">
        <v>0</v>
      </c>
      <c r="CY64" s="273">
        <v>0</v>
      </c>
      <c r="CZ64" s="273">
        <v>0</v>
      </c>
      <c r="DA64" s="299">
        <v>1</v>
      </c>
      <c r="DB64" s="299">
        <v>0.78466102000000004</v>
      </c>
    </row>
    <row r="65" spans="1:106" s="275" customFormat="1" ht="15" customHeight="1" x14ac:dyDescent="0.15">
      <c r="A65" s="276" t="s">
        <v>387</v>
      </c>
      <c r="B65" s="277" t="s">
        <v>476</v>
      </c>
      <c r="C65" s="272">
        <v>4.4409068660293434E-3</v>
      </c>
      <c r="D65" s="273">
        <v>2.5660956481278262E-3</v>
      </c>
      <c r="E65" s="273">
        <v>3.5132038743987469E-3</v>
      </c>
      <c r="F65" s="273">
        <v>1.7738887036876814E-3</v>
      </c>
      <c r="G65" s="273">
        <v>1.2693237260861423E-3</v>
      </c>
      <c r="H65" s="273">
        <v>0</v>
      </c>
      <c r="I65" s="273">
        <v>7.3286621724167516E-3</v>
      </c>
      <c r="J65" s="273">
        <v>1.7550229324495908E-3</v>
      </c>
      <c r="K65" s="273">
        <v>1.2054800532698097E-3</v>
      </c>
      <c r="L65" s="273">
        <v>2.3699738666030225E-3</v>
      </c>
      <c r="M65" s="273">
        <v>1.3607029214577238E-3</v>
      </c>
      <c r="N65" s="273">
        <v>1.5933826956101367E-3</v>
      </c>
      <c r="O65" s="273">
        <v>2.0089020484907656E-3</v>
      </c>
      <c r="P65" s="273">
        <v>1.3824085239762475E-3</v>
      </c>
      <c r="Q65" s="273">
        <v>4.3331839364891137E-3</v>
      </c>
      <c r="R65" s="273">
        <v>3.1058319259972432E-3</v>
      </c>
      <c r="S65" s="273">
        <v>1.7791794177304291E-3</v>
      </c>
      <c r="T65" s="273">
        <v>2.5998931895110135E-3</v>
      </c>
      <c r="U65" s="273">
        <v>8.5475135369747837E-3</v>
      </c>
      <c r="V65" s="273">
        <v>4.1775635405198802E-3</v>
      </c>
      <c r="W65" s="273">
        <v>2.5080437496304078E-3</v>
      </c>
      <c r="X65" s="273">
        <v>3.6963370371643637E-3</v>
      </c>
      <c r="Y65" s="273">
        <v>6.8839301351548603E-3</v>
      </c>
      <c r="Z65" s="273">
        <v>4.6526440168795568E-3</v>
      </c>
      <c r="AA65" s="273">
        <v>6.4814919381578039E-3</v>
      </c>
      <c r="AB65" s="273">
        <v>2.0979451034394787E-3</v>
      </c>
      <c r="AC65" s="273">
        <v>3.6674409234890197E-3</v>
      </c>
      <c r="AD65" s="273">
        <v>4.4921923498397543E-3</v>
      </c>
      <c r="AE65" s="273">
        <v>4.2872509781578675E-3</v>
      </c>
      <c r="AF65" s="273">
        <v>2.6368795767344765E-3</v>
      </c>
      <c r="AG65" s="273">
        <v>1.088034292261852E-3</v>
      </c>
      <c r="AH65" s="273">
        <v>4.7276235280278751E-3</v>
      </c>
      <c r="AI65" s="273">
        <v>7.9592625599688542E-3</v>
      </c>
      <c r="AJ65" s="273">
        <v>6.2856565254021182E-3</v>
      </c>
      <c r="AK65" s="273">
        <v>0</v>
      </c>
      <c r="AL65" s="273">
        <v>0</v>
      </c>
      <c r="AM65" s="273">
        <v>3.6982734553284717E-3</v>
      </c>
      <c r="AN65" s="273">
        <v>7.0637900775650875E-3</v>
      </c>
      <c r="AO65" s="273">
        <v>7.5239478576565964E-3</v>
      </c>
      <c r="AP65" s="273">
        <v>0</v>
      </c>
      <c r="AQ65" s="273">
        <v>3.0350983715940593E-3</v>
      </c>
      <c r="AR65" s="273">
        <v>4.0035362327703094E-3</v>
      </c>
      <c r="AS65" s="273">
        <v>3.8265113725808849E-3</v>
      </c>
      <c r="AT65" s="273">
        <v>2.0651824260132638E-3</v>
      </c>
      <c r="AU65" s="273">
        <v>2.0244387954981504E-3</v>
      </c>
      <c r="AV65" s="273">
        <v>2.126388586124738E-3</v>
      </c>
      <c r="AW65" s="273">
        <v>1.9643321378177278E-3</v>
      </c>
      <c r="AX65" s="273">
        <v>5.4385173853689411E-3</v>
      </c>
      <c r="AY65" s="273">
        <v>2.7182053367365748E-3</v>
      </c>
      <c r="AZ65" s="273">
        <v>1.5402568661011548E-3</v>
      </c>
      <c r="BA65" s="273">
        <v>1.4284817998844318E-3</v>
      </c>
      <c r="BB65" s="273">
        <v>3.7935633287913047E-3</v>
      </c>
      <c r="BC65" s="273">
        <v>2.8926881051008898E-3</v>
      </c>
      <c r="BD65" s="273">
        <v>1.6558382689921924E-3</v>
      </c>
      <c r="BE65" s="273">
        <v>6.1288732440441555E-4</v>
      </c>
      <c r="BF65" s="273">
        <v>1.6291320174126162E-3</v>
      </c>
      <c r="BG65" s="273">
        <v>2.1274898252703098E-3</v>
      </c>
      <c r="BH65" s="273">
        <v>2.6293368278710971E-3</v>
      </c>
      <c r="BI65" s="273">
        <v>1.5841179318529686E-3</v>
      </c>
      <c r="BJ65" s="273">
        <v>1.5956916481714111E-3</v>
      </c>
      <c r="BK65" s="273">
        <v>1.0021986577979471</v>
      </c>
      <c r="BL65" s="273">
        <v>1.4868656598032777E-3</v>
      </c>
      <c r="BM65" s="273">
        <v>1.5378009882494917E-2</v>
      </c>
      <c r="BN65" s="273">
        <v>1.877074074996515E-2</v>
      </c>
      <c r="BO65" s="273">
        <v>3.3507150410217922E-2</v>
      </c>
      <c r="BP65" s="273">
        <v>4.6518805698339367E-3</v>
      </c>
      <c r="BQ65" s="273">
        <v>3.7997459303111959E-3</v>
      </c>
      <c r="BR65" s="273">
        <v>5.1006531292006503E-3</v>
      </c>
      <c r="BS65" s="273">
        <v>3.5998917942482384E-3</v>
      </c>
      <c r="BT65" s="273">
        <v>3.9148134079387891E-3</v>
      </c>
      <c r="BU65" s="273">
        <v>1.3695953470743621E-2</v>
      </c>
      <c r="BV65" s="273">
        <v>1.0865362042085153E-2</v>
      </c>
      <c r="BW65" s="273">
        <v>1.6541884236705575E-2</v>
      </c>
      <c r="BX65" s="273">
        <v>1.6804559575474172E-3</v>
      </c>
      <c r="BY65" s="273">
        <v>1.4759584267014262E-2</v>
      </c>
      <c r="BZ65" s="273">
        <v>4.9463669916115453E-3</v>
      </c>
      <c r="CA65" s="273">
        <v>3.0801787450177396E-3</v>
      </c>
      <c r="CB65" s="273">
        <v>5.7624071607104603E-3</v>
      </c>
      <c r="CC65" s="273">
        <v>1.3768075107263371E-2</v>
      </c>
      <c r="CD65" s="273">
        <v>1.760648068856718E-2</v>
      </c>
      <c r="CE65" s="273">
        <v>1.9095542053059725E-3</v>
      </c>
      <c r="CF65" s="273">
        <v>6.0263778423734647E-3</v>
      </c>
      <c r="CG65" s="273">
        <v>5.4406231892113561E-3</v>
      </c>
      <c r="CH65" s="273">
        <v>2.9434103976855291E-3</v>
      </c>
      <c r="CI65" s="273">
        <v>1.1736619721523813E-2</v>
      </c>
      <c r="CJ65" s="273">
        <v>6.689943804478982E-3</v>
      </c>
      <c r="CK65" s="273">
        <v>4.3589433870040405E-3</v>
      </c>
      <c r="CL65" s="273">
        <v>2.5841996278488564E-3</v>
      </c>
      <c r="CM65" s="273">
        <v>4.5693082593931825E-3</v>
      </c>
      <c r="CN65" s="273">
        <v>3.2018797576055572E-3</v>
      </c>
      <c r="CO65" s="273">
        <v>2.4965599155372196E-3</v>
      </c>
      <c r="CP65" s="273">
        <v>2.3823018224952146E-3</v>
      </c>
      <c r="CQ65" s="273">
        <v>2.1516386955152162E-3</v>
      </c>
      <c r="CR65" s="273">
        <v>1.1852942882289194E-3</v>
      </c>
      <c r="CS65" s="273">
        <v>2.2037908679945753E-3</v>
      </c>
      <c r="CT65" s="273">
        <v>4.7050842218046016E-3</v>
      </c>
      <c r="CU65" s="273">
        <v>2.7174293519883715E-3</v>
      </c>
      <c r="CV65" s="273">
        <v>3.979000751231994E-3</v>
      </c>
      <c r="CW65" s="273">
        <v>5.3833552117691875E-3</v>
      </c>
      <c r="CX65" s="273">
        <v>4.372328116603672E-3</v>
      </c>
      <c r="CY65" s="273">
        <v>1.3314463845231388E-3</v>
      </c>
      <c r="CZ65" s="273">
        <v>4.1793861755243288E-3</v>
      </c>
      <c r="DA65" s="299">
        <v>1.4672171922679167</v>
      </c>
      <c r="DB65" s="299">
        <v>1.15126814</v>
      </c>
    </row>
    <row r="66" spans="1:106" s="275" customFormat="1" ht="15" customHeight="1" x14ac:dyDescent="0.15">
      <c r="A66" s="276" t="s">
        <v>388</v>
      </c>
      <c r="B66" s="277" t="s">
        <v>655</v>
      </c>
      <c r="C66" s="272">
        <v>0</v>
      </c>
      <c r="D66" s="273">
        <v>0</v>
      </c>
      <c r="E66" s="273">
        <v>0</v>
      </c>
      <c r="F66" s="273">
        <v>0</v>
      </c>
      <c r="G66" s="273">
        <v>0</v>
      </c>
      <c r="H66" s="273">
        <v>0</v>
      </c>
      <c r="I66" s="273">
        <v>0</v>
      </c>
      <c r="J66" s="273">
        <v>0</v>
      </c>
      <c r="K66" s="273">
        <v>0</v>
      </c>
      <c r="L66" s="273">
        <v>0</v>
      </c>
      <c r="M66" s="273">
        <v>0</v>
      </c>
      <c r="N66" s="273">
        <v>0</v>
      </c>
      <c r="O66" s="273">
        <v>0</v>
      </c>
      <c r="P66" s="273">
        <v>0</v>
      </c>
      <c r="Q66" s="273">
        <v>0</v>
      </c>
      <c r="R66" s="273">
        <v>0</v>
      </c>
      <c r="S66" s="273">
        <v>0</v>
      </c>
      <c r="T66" s="273">
        <v>0</v>
      </c>
      <c r="U66" s="273">
        <v>0</v>
      </c>
      <c r="V66" s="273">
        <v>0</v>
      </c>
      <c r="W66" s="273">
        <v>0</v>
      </c>
      <c r="X66" s="273">
        <v>0</v>
      </c>
      <c r="Y66" s="273">
        <v>0</v>
      </c>
      <c r="Z66" s="273">
        <v>0</v>
      </c>
      <c r="AA66" s="273">
        <v>0</v>
      </c>
      <c r="AB66" s="273">
        <v>0</v>
      </c>
      <c r="AC66" s="273">
        <v>0</v>
      </c>
      <c r="AD66" s="273">
        <v>0</v>
      </c>
      <c r="AE66" s="273">
        <v>0</v>
      </c>
      <c r="AF66" s="273">
        <v>0</v>
      </c>
      <c r="AG66" s="273">
        <v>0</v>
      </c>
      <c r="AH66" s="273">
        <v>0</v>
      </c>
      <c r="AI66" s="273">
        <v>0</v>
      </c>
      <c r="AJ66" s="273">
        <v>0</v>
      </c>
      <c r="AK66" s="273">
        <v>0</v>
      </c>
      <c r="AL66" s="273">
        <v>0</v>
      </c>
      <c r="AM66" s="273">
        <v>0</v>
      </c>
      <c r="AN66" s="273">
        <v>0</v>
      </c>
      <c r="AO66" s="273">
        <v>0</v>
      </c>
      <c r="AP66" s="273">
        <v>0</v>
      </c>
      <c r="AQ66" s="273">
        <v>0</v>
      </c>
      <c r="AR66" s="273">
        <v>0</v>
      </c>
      <c r="AS66" s="273">
        <v>0</v>
      </c>
      <c r="AT66" s="273">
        <v>0</v>
      </c>
      <c r="AU66" s="273">
        <v>0</v>
      </c>
      <c r="AV66" s="273">
        <v>0</v>
      </c>
      <c r="AW66" s="273">
        <v>0</v>
      </c>
      <c r="AX66" s="273">
        <v>0</v>
      </c>
      <c r="AY66" s="273">
        <v>0</v>
      </c>
      <c r="AZ66" s="273">
        <v>0</v>
      </c>
      <c r="BA66" s="273">
        <v>0</v>
      </c>
      <c r="BB66" s="273">
        <v>0</v>
      </c>
      <c r="BC66" s="273">
        <v>0</v>
      </c>
      <c r="BD66" s="273">
        <v>0</v>
      </c>
      <c r="BE66" s="273">
        <v>0</v>
      </c>
      <c r="BF66" s="273">
        <v>0</v>
      </c>
      <c r="BG66" s="273">
        <v>0</v>
      </c>
      <c r="BH66" s="273">
        <v>0</v>
      </c>
      <c r="BI66" s="273">
        <v>0</v>
      </c>
      <c r="BJ66" s="273">
        <v>0</v>
      </c>
      <c r="BK66" s="273">
        <v>0</v>
      </c>
      <c r="BL66" s="273">
        <v>1</v>
      </c>
      <c r="BM66" s="273">
        <v>0</v>
      </c>
      <c r="BN66" s="273">
        <v>0</v>
      </c>
      <c r="BO66" s="273">
        <v>0</v>
      </c>
      <c r="BP66" s="273">
        <v>0</v>
      </c>
      <c r="BQ66" s="273">
        <v>0</v>
      </c>
      <c r="BR66" s="273">
        <v>0</v>
      </c>
      <c r="BS66" s="273">
        <v>0</v>
      </c>
      <c r="BT66" s="273">
        <v>0</v>
      </c>
      <c r="BU66" s="273">
        <v>0</v>
      </c>
      <c r="BV66" s="273">
        <v>0</v>
      </c>
      <c r="BW66" s="273">
        <v>0</v>
      </c>
      <c r="BX66" s="273">
        <v>0</v>
      </c>
      <c r="BY66" s="273">
        <v>0</v>
      </c>
      <c r="BZ66" s="273">
        <v>0</v>
      </c>
      <c r="CA66" s="273">
        <v>0</v>
      </c>
      <c r="CB66" s="273">
        <v>0</v>
      </c>
      <c r="CC66" s="273">
        <v>0</v>
      </c>
      <c r="CD66" s="273">
        <v>0</v>
      </c>
      <c r="CE66" s="273">
        <v>0</v>
      </c>
      <c r="CF66" s="273">
        <v>0</v>
      </c>
      <c r="CG66" s="273">
        <v>0</v>
      </c>
      <c r="CH66" s="273">
        <v>0</v>
      </c>
      <c r="CI66" s="273">
        <v>0</v>
      </c>
      <c r="CJ66" s="273">
        <v>0</v>
      </c>
      <c r="CK66" s="273">
        <v>0</v>
      </c>
      <c r="CL66" s="273">
        <v>0</v>
      </c>
      <c r="CM66" s="273">
        <v>0</v>
      </c>
      <c r="CN66" s="273">
        <v>0</v>
      </c>
      <c r="CO66" s="273">
        <v>0</v>
      </c>
      <c r="CP66" s="273">
        <v>0</v>
      </c>
      <c r="CQ66" s="273">
        <v>0</v>
      </c>
      <c r="CR66" s="273">
        <v>0</v>
      </c>
      <c r="CS66" s="273">
        <v>0</v>
      </c>
      <c r="CT66" s="273">
        <v>0</v>
      </c>
      <c r="CU66" s="273">
        <v>0</v>
      </c>
      <c r="CV66" s="273">
        <v>0</v>
      </c>
      <c r="CW66" s="273">
        <v>0</v>
      </c>
      <c r="CX66" s="273">
        <v>0</v>
      </c>
      <c r="CY66" s="273">
        <v>0</v>
      </c>
      <c r="CZ66" s="273">
        <v>0</v>
      </c>
      <c r="DA66" s="298">
        <v>1</v>
      </c>
      <c r="DB66" s="298">
        <v>0.78466102000000004</v>
      </c>
    </row>
    <row r="67" spans="1:106" s="275" customFormat="1" ht="15" customHeight="1" x14ac:dyDescent="0.15">
      <c r="A67" s="276" t="s">
        <v>389</v>
      </c>
      <c r="B67" s="277" t="s">
        <v>579</v>
      </c>
      <c r="C67" s="272">
        <v>8.6277393035422145E-3</v>
      </c>
      <c r="D67" s="273">
        <v>1.0472981219433563E-2</v>
      </c>
      <c r="E67" s="273">
        <v>3.1921307254759071E-2</v>
      </c>
      <c r="F67" s="273">
        <v>3.8330504490794578E-3</v>
      </c>
      <c r="G67" s="273">
        <v>3.5373018174054529E-3</v>
      </c>
      <c r="H67" s="273">
        <v>0</v>
      </c>
      <c r="I67" s="273">
        <v>2.2111855856215057E-2</v>
      </c>
      <c r="J67" s="273">
        <v>8.6321813331658101E-3</v>
      </c>
      <c r="K67" s="273">
        <v>9.5931797076751202E-3</v>
      </c>
      <c r="L67" s="273">
        <v>7.0901185199531841E-3</v>
      </c>
      <c r="M67" s="273">
        <v>9.7936044920880604E-3</v>
      </c>
      <c r="N67" s="273">
        <v>1.2157844972716677E-2</v>
      </c>
      <c r="O67" s="273">
        <v>1.1757347546155374E-2</v>
      </c>
      <c r="P67" s="273">
        <v>8.4018098008724808E-3</v>
      </c>
      <c r="Q67" s="273">
        <v>1.9668340628894256E-2</v>
      </c>
      <c r="R67" s="273">
        <v>1.5912536598621515E-2</v>
      </c>
      <c r="S67" s="273">
        <v>1.3940330693385149E-2</v>
      </c>
      <c r="T67" s="273">
        <v>1.0321892635927418E-2</v>
      </c>
      <c r="U67" s="273">
        <v>7.7836993372744134E-2</v>
      </c>
      <c r="V67" s="273">
        <v>1.5177614124492976E-2</v>
      </c>
      <c r="W67" s="273">
        <v>1.8442584468436763E-2</v>
      </c>
      <c r="X67" s="273">
        <v>3.3762884786372536E-2</v>
      </c>
      <c r="Y67" s="273">
        <v>0.17071668389540795</v>
      </c>
      <c r="Z67" s="273">
        <v>2.4395603452266219E-2</v>
      </c>
      <c r="AA67" s="273">
        <v>1.2553797467093196E-2</v>
      </c>
      <c r="AB67" s="273">
        <v>8.1091457863488193E-3</v>
      </c>
      <c r="AC67" s="273">
        <v>1.2705058324044295E-2</v>
      </c>
      <c r="AD67" s="273">
        <v>1.6032346462556822E-2</v>
      </c>
      <c r="AE67" s="273">
        <v>2.0792188789299431E-2</v>
      </c>
      <c r="AF67" s="273">
        <v>1.6663424442929571E-2</v>
      </c>
      <c r="AG67" s="273">
        <v>7.5340136411609559E-3</v>
      </c>
      <c r="AH67" s="273">
        <v>2.0131599799339324E-2</v>
      </c>
      <c r="AI67" s="273">
        <v>5.7103494265896955E-2</v>
      </c>
      <c r="AJ67" s="273">
        <v>2.2562504952948322E-2</v>
      </c>
      <c r="AK67" s="273">
        <v>0</v>
      </c>
      <c r="AL67" s="273">
        <v>0</v>
      </c>
      <c r="AM67" s="273">
        <v>2.0501882774243235E-2</v>
      </c>
      <c r="AN67" s="273">
        <v>7.600812821227812E-2</v>
      </c>
      <c r="AO67" s="273">
        <v>8.2985958630616391E-2</v>
      </c>
      <c r="AP67" s="273">
        <v>0</v>
      </c>
      <c r="AQ67" s="273">
        <v>2.2423496283370488E-2</v>
      </c>
      <c r="AR67" s="273">
        <v>1.0471745046356739E-2</v>
      </c>
      <c r="AS67" s="273">
        <v>1.9518897605995983E-2</v>
      </c>
      <c r="AT67" s="273">
        <v>8.96005120391637E-3</v>
      </c>
      <c r="AU67" s="273">
        <v>8.2878792549126792E-3</v>
      </c>
      <c r="AV67" s="273">
        <v>9.1408830576297766E-3</v>
      </c>
      <c r="AW67" s="273">
        <v>2.2371549300565317E-2</v>
      </c>
      <c r="AX67" s="273">
        <v>1.6260562610889127E-2</v>
      </c>
      <c r="AY67" s="273">
        <v>5.6729732296869123E-3</v>
      </c>
      <c r="AZ67" s="273">
        <v>5.9688783738716571E-3</v>
      </c>
      <c r="BA67" s="273">
        <v>5.0743102891517133E-3</v>
      </c>
      <c r="BB67" s="273">
        <v>1.1057505734526471E-2</v>
      </c>
      <c r="BC67" s="273">
        <v>5.1379765432906545E-3</v>
      </c>
      <c r="BD67" s="273">
        <v>5.5629506169868059E-3</v>
      </c>
      <c r="BE67" s="273">
        <v>5.4010374054301738E-3</v>
      </c>
      <c r="BF67" s="273">
        <v>1.3324142955259586E-2</v>
      </c>
      <c r="BG67" s="273">
        <v>9.3894663479515677E-3</v>
      </c>
      <c r="BH67" s="273">
        <v>8.5168423124687021E-3</v>
      </c>
      <c r="BI67" s="273">
        <v>1.8230041463948663E-2</v>
      </c>
      <c r="BJ67" s="273">
        <v>4.2929197730225133E-3</v>
      </c>
      <c r="BK67" s="273">
        <v>3.8156413145207907E-3</v>
      </c>
      <c r="BL67" s="273">
        <v>4.7503846230253603E-3</v>
      </c>
      <c r="BM67" s="273">
        <v>1.1015792262468531</v>
      </c>
      <c r="BN67" s="273">
        <v>2.3311550788098746E-2</v>
      </c>
      <c r="BO67" s="273">
        <v>3.2810438255084617E-2</v>
      </c>
      <c r="BP67" s="273">
        <v>4.9963962501355361E-2</v>
      </c>
      <c r="BQ67" s="273">
        <v>4.6286164803257049E-3</v>
      </c>
      <c r="BR67" s="273">
        <v>2.5403402912990584E-2</v>
      </c>
      <c r="BS67" s="273">
        <v>4.6471314822918086E-3</v>
      </c>
      <c r="BT67" s="273">
        <v>1.2561972244485393E-2</v>
      </c>
      <c r="BU67" s="273">
        <v>5.7443331861156584E-3</v>
      </c>
      <c r="BV67" s="273">
        <v>3.8139401393790282E-4</v>
      </c>
      <c r="BW67" s="273">
        <v>4.1219529320918422E-2</v>
      </c>
      <c r="BX67" s="273">
        <v>4.0164675355484885E-3</v>
      </c>
      <c r="BY67" s="273">
        <v>4.9254975141017412E-3</v>
      </c>
      <c r="BZ67" s="273">
        <v>2.9887318601629124E-3</v>
      </c>
      <c r="CA67" s="273">
        <v>4.0011060303673613E-3</v>
      </c>
      <c r="CB67" s="273">
        <v>4.4314998366650881E-3</v>
      </c>
      <c r="CC67" s="273">
        <v>3.5470891527822415E-2</v>
      </c>
      <c r="CD67" s="273">
        <v>8.0614698002218679E-3</v>
      </c>
      <c r="CE67" s="273">
        <v>4.4626579390461586E-3</v>
      </c>
      <c r="CF67" s="273">
        <v>9.4566735591949079E-3</v>
      </c>
      <c r="CG67" s="273">
        <v>6.5070980454322433E-3</v>
      </c>
      <c r="CH67" s="273">
        <v>4.596079635570266E-3</v>
      </c>
      <c r="CI67" s="273">
        <v>8.4459512226820743E-3</v>
      </c>
      <c r="CJ67" s="273">
        <v>1.7985368237363845E-2</v>
      </c>
      <c r="CK67" s="273">
        <v>6.7125923468027635E-3</v>
      </c>
      <c r="CL67" s="273">
        <v>6.200022682494739E-3</v>
      </c>
      <c r="CM67" s="273">
        <v>1.405836337334441E-2</v>
      </c>
      <c r="CN67" s="273">
        <v>9.3204448396899831E-3</v>
      </c>
      <c r="CO67" s="273">
        <v>3.6700532276611178E-3</v>
      </c>
      <c r="CP67" s="273">
        <v>3.2003640233368158E-3</v>
      </c>
      <c r="CQ67" s="273">
        <v>5.9822655184061995E-3</v>
      </c>
      <c r="CR67" s="273">
        <v>3.213679534227101E-3</v>
      </c>
      <c r="CS67" s="273">
        <v>4.1515166114931504E-3</v>
      </c>
      <c r="CT67" s="273">
        <v>3.3359889751286835E-2</v>
      </c>
      <c r="CU67" s="273">
        <v>1.6314576787337338E-2</v>
      </c>
      <c r="CV67" s="273">
        <v>2.284440043504838E-2</v>
      </c>
      <c r="CW67" s="273">
        <v>2.5097180721236741E-2</v>
      </c>
      <c r="CX67" s="273">
        <v>1.5946733674935907E-2</v>
      </c>
      <c r="CY67" s="273">
        <v>6.065081211416563E-3</v>
      </c>
      <c r="CZ67" s="273">
        <v>7.4563912232963265E-3</v>
      </c>
      <c r="DA67" s="298">
        <v>2.7466140719637946</v>
      </c>
      <c r="DB67" s="298">
        <v>2.1551610000000001</v>
      </c>
    </row>
    <row r="68" spans="1:106" s="275" customFormat="1" ht="15" customHeight="1" x14ac:dyDescent="0.15">
      <c r="A68" s="276" t="s">
        <v>390</v>
      </c>
      <c r="B68" s="277" t="s">
        <v>580</v>
      </c>
      <c r="C68" s="272">
        <v>5.5980549400324545E-4</v>
      </c>
      <c r="D68" s="273">
        <v>3.1490740248086825E-4</v>
      </c>
      <c r="E68" s="273">
        <v>7.0042706416641317E-4</v>
      </c>
      <c r="F68" s="273">
        <v>2.6541410678310054E-4</v>
      </c>
      <c r="G68" s="273">
        <v>1.7573366055030837E-4</v>
      </c>
      <c r="H68" s="273">
        <v>0</v>
      </c>
      <c r="I68" s="273">
        <v>4.9402967787848457E-4</v>
      </c>
      <c r="J68" s="273">
        <v>6.6234992389198918E-4</v>
      </c>
      <c r="K68" s="273">
        <v>5.5454180340877644E-4</v>
      </c>
      <c r="L68" s="273">
        <v>3.5689989836072515E-4</v>
      </c>
      <c r="M68" s="273">
        <v>3.214230446407743E-3</v>
      </c>
      <c r="N68" s="273">
        <v>2.3713463686750231E-3</v>
      </c>
      <c r="O68" s="273">
        <v>2.2997541862660518E-3</v>
      </c>
      <c r="P68" s="273">
        <v>1.5482828061331578E-3</v>
      </c>
      <c r="Q68" s="273">
        <v>4.1432061276590664E-3</v>
      </c>
      <c r="R68" s="273">
        <v>1.2388772637342859E-3</v>
      </c>
      <c r="S68" s="273">
        <v>3.5443254823572349E-4</v>
      </c>
      <c r="T68" s="273">
        <v>6.1594881470018129E-4</v>
      </c>
      <c r="U68" s="273">
        <v>2.7124627992483859E-3</v>
      </c>
      <c r="V68" s="273">
        <v>1.0836195227462537E-3</v>
      </c>
      <c r="W68" s="273">
        <v>7.5527738789403585E-4</v>
      </c>
      <c r="X68" s="273">
        <v>8.2184614830561227E-3</v>
      </c>
      <c r="Y68" s="273">
        <v>3.8634805076571566E-3</v>
      </c>
      <c r="Z68" s="273">
        <v>1.1604597489637233E-3</v>
      </c>
      <c r="AA68" s="273">
        <v>2.4429930344310262E-3</v>
      </c>
      <c r="AB68" s="273">
        <v>2.1555539857656065E-3</v>
      </c>
      <c r="AC68" s="273">
        <v>1.4889891347606779E-3</v>
      </c>
      <c r="AD68" s="273">
        <v>3.3498142634596378E-4</v>
      </c>
      <c r="AE68" s="273">
        <v>3.6084445990885883E-3</v>
      </c>
      <c r="AF68" s="273">
        <v>2.0483074279262995E-3</v>
      </c>
      <c r="AG68" s="273">
        <v>4.8496163903522172E-4</v>
      </c>
      <c r="AH68" s="273">
        <v>1.8540101718975189E-3</v>
      </c>
      <c r="AI68" s="273">
        <v>8.952422322164714E-4</v>
      </c>
      <c r="AJ68" s="273">
        <v>1.7336782547954454E-3</v>
      </c>
      <c r="AK68" s="273">
        <v>0</v>
      </c>
      <c r="AL68" s="273">
        <v>0</v>
      </c>
      <c r="AM68" s="273">
        <v>2.1381001710723858E-3</v>
      </c>
      <c r="AN68" s="273">
        <v>9.1229288867309185E-3</v>
      </c>
      <c r="AO68" s="273">
        <v>1.2702245229560488E-3</v>
      </c>
      <c r="AP68" s="273">
        <v>0</v>
      </c>
      <c r="AQ68" s="273">
        <v>1.8861349682934121E-3</v>
      </c>
      <c r="AR68" s="273">
        <v>1.5428953365592521E-3</v>
      </c>
      <c r="AS68" s="273">
        <v>2.323752434761777E-3</v>
      </c>
      <c r="AT68" s="273">
        <v>1.0496316441570095E-3</v>
      </c>
      <c r="AU68" s="273">
        <v>7.3676963832912032E-4</v>
      </c>
      <c r="AV68" s="273">
        <v>1.2266856968107477E-3</v>
      </c>
      <c r="AW68" s="273">
        <v>1.799129061702115E-3</v>
      </c>
      <c r="AX68" s="273">
        <v>1.055699667382962E-3</v>
      </c>
      <c r="AY68" s="273">
        <v>6.2479169013400038E-4</v>
      </c>
      <c r="AZ68" s="273">
        <v>2.7633736820061885E-4</v>
      </c>
      <c r="BA68" s="273">
        <v>3.3050747779163315E-4</v>
      </c>
      <c r="BB68" s="273">
        <v>1.3256111917976693E-3</v>
      </c>
      <c r="BC68" s="273">
        <v>4.4390654319091709E-4</v>
      </c>
      <c r="BD68" s="273">
        <v>5.3380660109065615E-4</v>
      </c>
      <c r="BE68" s="273">
        <v>1.1568668607309319E-3</v>
      </c>
      <c r="BF68" s="273">
        <v>7.7079925873463372E-4</v>
      </c>
      <c r="BG68" s="273">
        <v>9.4377745275199673E-4</v>
      </c>
      <c r="BH68" s="273">
        <v>1.5965595263705717E-3</v>
      </c>
      <c r="BI68" s="273">
        <v>1.9532041725181378E-3</v>
      </c>
      <c r="BJ68" s="273">
        <v>6.2191727215899037E-4</v>
      </c>
      <c r="BK68" s="273">
        <v>7.4742709331373927E-4</v>
      </c>
      <c r="BL68" s="273">
        <v>4.9825495151494458E-4</v>
      </c>
      <c r="BM68" s="273">
        <v>9.1852212194700553E-3</v>
      </c>
      <c r="BN68" s="273">
        <v>1.0149419000833426</v>
      </c>
      <c r="BO68" s="273">
        <v>1.4142329222934318E-3</v>
      </c>
      <c r="BP68" s="273">
        <v>2.3929980562909792E-3</v>
      </c>
      <c r="BQ68" s="273">
        <v>7.7122410676795053E-4</v>
      </c>
      <c r="BR68" s="273">
        <v>4.5503348083151774E-3</v>
      </c>
      <c r="BS68" s="273">
        <v>8.9940977882116782E-4</v>
      </c>
      <c r="BT68" s="273">
        <v>1.5616661223156793E-3</v>
      </c>
      <c r="BU68" s="273">
        <v>4.2770571919738785E-4</v>
      </c>
      <c r="BV68" s="273">
        <v>7.0867809169464043E-5</v>
      </c>
      <c r="BW68" s="273">
        <v>1.0309313842979369E-3</v>
      </c>
      <c r="BX68" s="273">
        <v>5.2651304109510675E-4</v>
      </c>
      <c r="BY68" s="273">
        <v>7.766098133610668E-4</v>
      </c>
      <c r="BZ68" s="273">
        <v>8.4238894503292714E-4</v>
      </c>
      <c r="CA68" s="273">
        <v>5.0023360252326185E-4</v>
      </c>
      <c r="CB68" s="273">
        <v>7.0737599666474769E-4</v>
      </c>
      <c r="CC68" s="273">
        <v>6.4557920998743236E-4</v>
      </c>
      <c r="CD68" s="273">
        <v>7.1873044022197226E-4</v>
      </c>
      <c r="CE68" s="273">
        <v>6.940723676707478E-4</v>
      </c>
      <c r="CF68" s="273">
        <v>9.0006800881013466E-4</v>
      </c>
      <c r="CG68" s="273">
        <v>1.0792818273911986E-3</v>
      </c>
      <c r="CH68" s="273">
        <v>6.1033905660904633E-4</v>
      </c>
      <c r="CI68" s="273">
        <v>1.9896971268091039E-3</v>
      </c>
      <c r="CJ68" s="273">
        <v>2.6831618403947285E-3</v>
      </c>
      <c r="CK68" s="273">
        <v>1.5121404492703561E-3</v>
      </c>
      <c r="CL68" s="273">
        <v>1.2029925987351473E-3</v>
      </c>
      <c r="CM68" s="273">
        <v>3.9811561902401565E-3</v>
      </c>
      <c r="CN68" s="273">
        <v>3.1513250042737376E-3</v>
      </c>
      <c r="CO68" s="273">
        <v>1.0803339036150454E-3</v>
      </c>
      <c r="CP68" s="273">
        <v>3.5317133411303319E-4</v>
      </c>
      <c r="CQ68" s="273">
        <v>6.2140135131743114E-4</v>
      </c>
      <c r="CR68" s="273">
        <v>1.3317252471881514E-3</v>
      </c>
      <c r="CS68" s="273">
        <v>9.9167511513623152E-4</v>
      </c>
      <c r="CT68" s="273">
        <v>1.0768046102082363E-2</v>
      </c>
      <c r="CU68" s="273">
        <v>9.0280707359259599E-3</v>
      </c>
      <c r="CV68" s="273">
        <v>5.1554422166689515E-3</v>
      </c>
      <c r="CW68" s="273">
        <v>1.3699387876714574E-3</v>
      </c>
      <c r="CX68" s="273">
        <v>3.4434396263819242E-3</v>
      </c>
      <c r="CY68" s="273">
        <v>5.891320701324436E-4</v>
      </c>
      <c r="CZ68" s="273">
        <v>9.4304376413242494E-4</v>
      </c>
      <c r="DA68" s="299">
        <v>1.1861304082219566</v>
      </c>
      <c r="DB68" s="299">
        <v>0.93071029999999999</v>
      </c>
    </row>
    <row r="69" spans="1:106" s="275" customFormat="1" ht="15" customHeight="1" x14ac:dyDescent="0.15">
      <c r="A69" s="276" t="s">
        <v>391</v>
      </c>
      <c r="B69" s="277" t="s">
        <v>581</v>
      </c>
      <c r="C69" s="272">
        <v>1.2937616462862195E-3</v>
      </c>
      <c r="D69" s="273">
        <v>2.4696602074443276E-3</v>
      </c>
      <c r="E69" s="273">
        <v>2.5034680708578647E-3</v>
      </c>
      <c r="F69" s="273">
        <v>6.970783396307279E-4</v>
      </c>
      <c r="G69" s="273">
        <v>6.6490202351595859E-4</v>
      </c>
      <c r="H69" s="273">
        <v>0</v>
      </c>
      <c r="I69" s="273">
        <v>5.3397019964724511E-3</v>
      </c>
      <c r="J69" s="273">
        <v>2.204399956814511E-3</v>
      </c>
      <c r="K69" s="273">
        <v>2.6947633262035999E-3</v>
      </c>
      <c r="L69" s="273">
        <v>1.2530283039267186E-3</v>
      </c>
      <c r="M69" s="273">
        <v>2.2912327191771829E-3</v>
      </c>
      <c r="N69" s="273">
        <v>3.1340522640552842E-3</v>
      </c>
      <c r="O69" s="273">
        <v>4.5889875206331114E-3</v>
      </c>
      <c r="P69" s="273">
        <v>8.4173137942339382E-4</v>
      </c>
      <c r="Q69" s="273">
        <v>2.5072282467452725E-3</v>
      </c>
      <c r="R69" s="273">
        <v>1.7614023559723306E-3</v>
      </c>
      <c r="S69" s="273">
        <v>1.1886483253859945E-3</v>
      </c>
      <c r="T69" s="273">
        <v>1.1297140052999193E-3</v>
      </c>
      <c r="U69" s="273">
        <v>6.73602900458895E-3</v>
      </c>
      <c r="V69" s="273">
        <v>2.1558162185286956E-3</v>
      </c>
      <c r="W69" s="273">
        <v>1.1994650406153336E-3</v>
      </c>
      <c r="X69" s="273">
        <v>6.7421597849716668E-3</v>
      </c>
      <c r="Y69" s="273">
        <v>4.506151691413161E-3</v>
      </c>
      <c r="Z69" s="273">
        <v>5.8304477865688056E-3</v>
      </c>
      <c r="AA69" s="273">
        <v>8.6740129819119442E-3</v>
      </c>
      <c r="AB69" s="273">
        <v>4.2531209986250516E-3</v>
      </c>
      <c r="AC69" s="273">
        <v>2.1898028183277227E-3</v>
      </c>
      <c r="AD69" s="273">
        <v>1.040948711689704E-3</v>
      </c>
      <c r="AE69" s="273">
        <v>1.7856920122815501E-3</v>
      </c>
      <c r="AF69" s="273">
        <v>1.1515320287685336E-3</v>
      </c>
      <c r="AG69" s="273">
        <v>6.3427051157263477E-4</v>
      </c>
      <c r="AH69" s="273">
        <v>3.343902616246599E-3</v>
      </c>
      <c r="AI69" s="273">
        <v>2.7175275279048695E-3</v>
      </c>
      <c r="AJ69" s="273">
        <v>1.493557672565449E-3</v>
      </c>
      <c r="AK69" s="273">
        <v>0</v>
      </c>
      <c r="AL69" s="273">
        <v>0</v>
      </c>
      <c r="AM69" s="273">
        <v>2.4169203042967166E-3</v>
      </c>
      <c r="AN69" s="273">
        <v>1.3878343170039796E-3</v>
      </c>
      <c r="AO69" s="273">
        <v>3.986581666497571E-3</v>
      </c>
      <c r="AP69" s="273">
        <v>0</v>
      </c>
      <c r="AQ69" s="273">
        <v>1.3636118722160319E-3</v>
      </c>
      <c r="AR69" s="273">
        <v>1.1406935277267483E-3</v>
      </c>
      <c r="AS69" s="273">
        <v>1.4156051133686653E-3</v>
      </c>
      <c r="AT69" s="273">
        <v>1.2252066455154297E-3</v>
      </c>
      <c r="AU69" s="273">
        <v>8.5799803503487984E-4</v>
      </c>
      <c r="AV69" s="273">
        <v>1.0172996565006344E-3</v>
      </c>
      <c r="AW69" s="273">
        <v>1.7119923362235922E-3</v>
      </c>
      <c r="AX69" s="273">
        <v>1.860622713931405E-3</v>
      </c>
      <c r="AY69" s="273">
        <v>7.5670158808384131E-4</v>
      </c>
      <c r="AZ69" s="273">
        <v>9.5929306614409037E-4</v>
      </c>
      <c r="BA69" s="273">
        <v>6.7943116531113726E-4</v>
      </c>
      <c r="BB69" s="273">
        <v>1.8508355291577544E-3</v>
      </c>
      <c r="BC69" s="273">
        <v>7.2210630266311172E-4</v>
      </c>
      <c r="BD69" s="273">
        <v>7.1273038355984639E-4</v>
      </c>
      <c r="BE69" s="273">
        <v>5.5225580979286447E-4</v>
      </c>
      <c r="BF69" s="273">
        <v>1.2008205257255692E-3</v>
      </c>
      <c r="BG69" s="273">
        <v>1.2522705241488491E-3</v>
      </c>
      <c r="BH69" s="273">
        <v>1.7834076465550895E-3</v>
      </c>
      <c r="BI69" s="273">
        <v>5.0315749549294788E-3</v>
      </c>
      <c r="BJ69" s="273">
        <v>1.4054493555580405E-3</v>
      </c>
      <c r="BK69" s="273">
        <v>2.0948558110977854E-3</v>
      </c>
      <c r="BL69" s="273">
        <v>1.3169345920439315E-3</v>
      </c>
      <c r="BM69" s="273">
        <v>1.8826159753425719E-3</v>
      </c>
      <c r="BN69" s="273">
        <v>7.1357737568616807E-3</v>
      </c>
      <c r="BO69" s="273">
        <v>1.0967560328738621</v>
      </c>
      <c r="BP69" s="273">
        <v>1.13819270993607E-2</v>
      </c>
      <c r="BQ69" s="273">
        <v>1.5948877116981435E-3</v>
      </c>
      <c r="BR69" s="273">
        <v>5.516944539434525E-3</v>
      </c>
      <c r="BS69" s="273">
        <v>1.9499006713794389E-3</v>
      </c>
      <c r="BT69" s="273">
        <v>3.0475222887789448E-3</v>
      </c>
      <c r="BU69" s="273">
        <v>8.4407699167171526E-4</v>
      </c>
      <c r="BV69" s="273">
        <v>1.6247553856930935E-4</v>
      </c>
      <c r="BW69" s="273">
        <v>8.1675721760901751E-3</v>
      </c>
      <c r="BX69" s="273">
        <v>1.4713519967776594E-3</v>
      </c>
      <c r="BY69" s="273">
        <v>1.2082713699469921E-2</v>
      </c>
      <c r="BZ69" s="273">
        <v>1.9683921523427441E-3</v>
      </c>
      <c r="CA69" s="273">
        <v>1.2808451800089288E-3</v>
      </c>
      <c r="CB69" s="273">
        <v>1.8493581904387433E-3</v>
      </c>
      <c r="CC69" s="273">
        <v>2.6558824766292847E-3</v>
      </c>
      <c r="CD69" s="273">
        <v>5.60453651387453E-3</v>
      </c>
      <c r="CE69" s="273">
        <v>1.0593508405207302E-3</v>
      </c>
      <c r="CF69" s="273">
        <v>6.9790092277156029E-3</v>
      </c>
      <c r="CG69" s="273">
        <v>1.665399444304209E-3</v>
      </c>
      <c r="CH69" s="273">
        <v>1.4062487438369854E-3</v>
      </c>
      <c r="CI69" s="273">
        <v>5.6892116574266457E-3</v>
      </c>
      <c r="CJ69" s="273">
        <v>1.0399842583142384E-2</v>
      </c>
      <c r="CK69" s="273">
        <v>1.1416666038808783E-2</v>
      </c>
      <c r="CL69" s="273">
        <v>4.9067305088597206E-3</v>
      </c>
      <c r="CM69" s="273">
        <v>7.1576755767019939E-3</v>
      </c>
      <c r="CN69" s="273">
        <v>8.2882798333415685E-3</v>
      </c>
      <c r="CO69" s="273">
        <v>3.0855730140328793E-3</v>
      </c>
      <c r="CP69" s="273">
        <v>8.5968396390543678E-4</v>
      </c>
      <c r="CQ69" s="273">
        <v>1.0293366757284975E-3</v>
      </c>
      <c r="CR69" s="273">
        <v>1.2109581505187084E-3</v>
      </c>
      <c r="CS69" s="273">
        <v>1.529970888633042E-3</v>
      </c>
      <c r="CT69" s="273">
        <v>1.5954335942098906E-2</v>
      </c>
      <c r="CU69" s="273">
        <v>1.1118172192365708E-2</v>
      </c>
      <c r="CV69" s="273">
        <v>1.8684285088614316E-2</v>
      </c>
      <c r="CW69" s="273">
        <v>7.1451912788958174E-3</v>
      </c>
      <c r="CX69" s="273">
        <v>6.0601333091280032E-3</v>
      </c>
      <c r="CY69" s="273">
        <v>9.1340763162507427E-4</v>
      </c>
      <c r="CZ69" s="273">
        <v>4.001358689959547E-3</v>
      </c>
      <c r="DA69" s="298">
        <v>1.4256348626502684</v>
      </c>
      <c r="DB69" s="298">
        <v>1.1186401100000001</v>
      </c>
    </row>
    <row r="70" spans="1:106" s="275" customFormat="1" ht="15" customHeight="1" x14ac:dyDescent="0.15">
      <c r="A70" s="276" t="s">
        <v>392</v>
      </c>
      <c r="B70" s="277" t="s">
        <v>582</v>
      </c>
      <c r="C70" s="272">
        <v>6.2963984480376859E-4</v>
      </c>
      <c r="D70" s="273">
        <v>1.1406942865909741E-3</v>
      </c>
      <c r="E70" s="273">
        <v>2.228953990907803E-3</v>
      </c>
      <c r="F70" s="273">
        <v>3.7050430631746999E-4</v>
      </c>
      <c r="G70" s="273">
        <v>3.5235514673915387E-4</v>
      </c>
      <c r="H70" s="273">
        <v>0</v>
      </c>
      <c r="I70" s="273">
        <v>2.0746666944330772E-3</v>
      </c>
      <c r="J70" s="273">
        <v>1.8265299654806071E-3</v>
      </c>
      <c r="K70" s="273">
        <v>1.0657717496530773E-3</v>
      </c>
      <c r="L70" s="273">
        <v>7.8857407385800977E-4</v>
      </c>
      <c r="M70" s="273">
        <v>1.4817806164701419E-3</v>
      </c>
      <c r="N70" s="273">
        <v>6.5766738337350505E-4</v>
      </c>
      <c r="O70" s="273">
        <v>6.8178817915874373E-4</v>
      </c>
      <c r="P70" s="273">
        <v>1.9613900236506157E-3</v>
      </c>
      <c r="Q70" s="273">
        <v>6.7249992837317891E-4</v>
      </c>
      <c r="R70" s="273">
        <v>7.6419421211620616E-4</v>
      </c>
      <c r="S70" s="273">
        <v>9.406691547315623E-4</v>
      </c>
      <c r="T70" s="273">
        <v>5.5810115150901039E-4</v>
      </c>
      <c r="U70" s="273">
        <v>2.6939107399388596E-3</v>
      </c>
      <c r="V70" s="273">
        <v>8.9551561254390454E-4</v>
      </c>
      <c r="W70" s="273">
        <v>1.0119588513343358E-3</v>
      </c>
      <c r="X70" s="273">
        <v>4.0669525674150329E-3</v>
      </c>
      <c r="Y70" s="273">
        <v>8.4581743029300809E-3</v>
      </c>
      <c r="Z70" s="273">
        <v>2.2772552229620782E-3</v>
      </c>
      <c r="AA70" s="273">
        <v>2.2358570548800727E-3</v>
      </c>
      <c r="AB70" s="273">
        <v>2.543968261956775E-3</v>
      </c>
      <c r="AC70" s="273">
        <v>7.8297794218824465E-4</v>
      </c>
      <c r="AD70" s="273">
        <v>6.7140187749890608E-4</v>
      </c>
      <c r="AE70" s="273">
        <v>6.6791833624277352E-4</v>
      </c>
      <c r="AF70" s="273">
        <v>6.3207311073466203E-4</v>
      </c>
      <c r="AG70" s="273">
        <v>4.004666556809725E-4</v>
      </c>
      <c r="AH70" s="273">
        <v>1.8697328467478956E-3</v>
      </c>
      <c r="AI70" s="273">
        <v>3.4086959185527124E-3</v>
      </c>
      <c r="AJ70" s="273">
        <v>3.4594025814896913E-3</v>
      </c>
      <c r="AK70" s="273">
        <v>0</v>
      </c>
      <c r="AL70" s="273">
        <v>0</v>
      </c>
      <c r="AM70" s="273">
        <v>5.640855824665537E-4</v>
      </c>
      <c r="AN70" s="273">
        <v>2.1949947852567884E-3</v>
      </c>
      <c r="AO70" s="273">
        <v>2.4554993912274019E-3</v>
      </c>
      <c r="AP70" s="273">
        <v>0</v>
      </c>
      <c r="AQ70" s="273">
        <v>7.2907099801754768E-4</v>
      </c>
      <c r="AR70" s="273">
        <v>4.8274986274800751E-4</v>
      </c>
      <c r="AS70" s="273">
        <v>6.6841949681787196E-4</v>
      </c>
      <c r="AT70" s="273">
        <v>5.7840422388014915E-4</v>
      </c>
      <c r="AU70" s="273">
        <v>3.6626276849602095E-4</v>
      </c>
      <c r="AV70" s="273">
        <v>4.6318817342857029E-4</v>
      </c>
      <c r="AW70" s="273">
        <v>1.1207772107833941E-3</v>
      </c>
      <c r="AX70" s="273">
        <v>8.6318822007871749E-4</v>
      </c>
      <c r="AY70" s="273">
        <v>4.2946938705889414E-4</v>
      </c>
      <c r="AZ70" s="273">
        <v>2.5761144080510827E-4</v>
      </c>
      <c r="BA70" s="273">
        <v>2.7128095146938445E-4</v>
      </c>
      <c r="BB70" s="273">
        <v>1.4492868693612492E-3</v>
      </c>
      <c r="BC70" s="273">
        <v>3.308234245336212E-4</v>
      </c>
      <c r="BD70" s="273">
        <v>4.3049116450559618E-4</v>
      </c>
      <c r="BE70" s="273">
        <v>2.1955188114117891E-4</v>
      </c>
      <c r="BF70" s="273">
        <v>1.346091198616166E-3</v>
      </c>
      <c r="BG70" s="273">
        <v>6.8556429367042761E-3</v>
      </c>
      <c r="BH70" s="273">
        <v>4.3741146682276178E-4</v>
      </c>
      <c r="BI70" s="273">
        <v>1.1421965950250458E-3</v>
      </c>
      <c r="BJ70" s="273">
        <v>8.0175472919284489E-4</v>
      </c>
      <c r="BK70" s="273">
        <v>6.2051629889343105E-4</v>
      </c>
      <c r="BL70" s="273">
        <v>3.4848161149472162E-3</v>
      </c>
      <c r="BM70" s="273">
        <v>2.6982477831324226E-2</v>
      </c>
      <c r="BN70" s="273">
        <v>1.491120791463499E-3</v>
      </c>
      <c r="BO70" s="273">
        <v>2.2587702826755394E-3</v>
      </c>
      <c r="BP70" s="273">
        <v>1.001706182129348</v>
      </c>
      <c r="BQ70" s="273">
        <v>1.187146991193354E-3</v>
      </c>
      <c r="BR70" s="273">
        <v>1.9267732424778866E-3</v>
      </c>
      <c r="BS70" s="273">
        <v>2.1608208888948691E-3</v>
      </c>
      <c r="BT70" s="273">
        <v>6.0322196318570158E-4</v>
      </c>
      <c r="BU70" s="273">
        <v>3.732153473658836E-4</v>
      </c>
      <c r="BV70" s="273">
        <v>1.451598248685307E-4</v>
      </c>
      <c r="BW70" s="273">
        <v>1.368854277750238E-2</v>
      </c>
      <c r="BX70" s="273">
        <v>1.8376461445694487E-3</v>
      </c>
      <c r="BY70" s="273">
        <v>7.9542845085249622E-4</v>
      </c>
      <c r="BZ70" s="273">
        <v>1.8673756190891498E-3</v>
      </c>
      <c r="CA70" s="273">
        <v>1.4293322952814705E-3</v>
      </c>
      <c r="CB70" s="273">
        <v>2.6166891701493236E-3</v>
      </c>
      <c r="CC70" s="273">
        <v>1.939333910204711E-3</v>
      </c>
      <c r="CD70" s="273">
        <v>4.8000440929197776E-3</v>
      </c>
      <c r="CE70" s="273">
        <v>1.117989060547277E-3</v>
      </c>
      <c r="CF70" s="273">
        <v>5.6369737707096081E-3</v>
      </c>
      <c r="CG70" s="273">
        <v>7.7368830444519022E-3</v>
      </c>
      <c r="CH70" s="273">
        <v>1.0550933930059154E-3</v>
      </c>
      <c r="CI70" s="273">
        <v>1.8209479805931638E-2</v>
      </c>
      <c r="CJ70" s="273">
        <v>4.0169207089165489E-3</v>
      </c>
      <c r="CK70" s="273">
        <v>2.1608398017985394E-3</v>
      </c>
      <c r="CL70" s="273">
        <v>2.244553280095023E-3</v>
      </c>
      <c r="CM70" s="273">
        <v>2.9393890459162176E-3</v>
      </c>
      <c r="CN70" s="273">
        <v>2.6041546193802333E-3</v>
      </c>
      <c r="CO70" s="273">
        <v>4.3624892346382871E-4</v>
      </c>
      <c r="CP70" s="273">
        <v>6.3959604888149844E-4</v>
      </c>
      <c r="CQ70" s="273">
        <v>2.162516891394844E-3</v>
      </c>
      <c r="CR70" s="273">
        <v>6.3766210912577265E-4</v>
      </c>
      <c r="CS70" s="273">
        <v>4.2970940803445585E-4</v>
      </c>
      <c r="CT70" s="273">
        <v>2.6494783447886673E-2</v>
      </c>
      <c r="CU70" s="273">
        <v>9.3589168540065496E-3</v>
      </c>
      <c r="CV70" s="273">
        <v>8.4500674264406835E-3</v>
      </c>
      <c r="CW70" s="273">
        <v>7.3204407707977183E-3</v>
      </c>
      <c r="CX70" s="273">
        <v>9.5241080320928751E-3</v>
      </c>
      <c r="CY70" s="273">
        <v>3.9266968463301294E-4</v>
      </c>
      <c r="CZ70" s="273">
        <v>1.490011057671051E-2</v>
      </c>
      <c r="DA70" s="298">
        <v>1.279114016221129</v>
      </c>
      <c r="DB70" s="298">
        <v>1.0036709100000001</v>
      </c>
    </row>
    <row r="71" spans="1:106" s="275" customFormat="1" ht="15" customHeight="1" x14ac:dyDescent="0.15">
      <c r="A71" s="276" t="s">
        <v>393</v>
      </c>
      <c r="B71" s="277" t="s">
        <v>656</v>
      </c>
      <c r="C71" s="272">
        <v>1.9083016873316795E-2</v>
      </c>
      <c r="D71" s="273">
        <v>1.6278153181796876E-2</v>
      </c>
      <c r="E71" s="273">
        <v>2.0193202699146276E-2</v>
      </c>
      <c r="F71" s="273">
        <v>7.0593421637853062E-3</v>
      </c>
      <c r="G71" s="273">
        <v>1.8383005124718219E-2</v>
      </c>
      <c r="H71" s="273">
        <v>0</v>
      </c>
      <c r="I71" s="273">
        <v>1.5334881998102344E-2</v>
      </c>
      <c r="J71" s="273">
        <v>2.3325525778841918E-2</v>
      </c>
      <c r="K71" s="273">
        <v>3.6748774490282347E-2</v>
      </c>
      <c r="L71" s="273">
        <v>2.30937197096646E-2</v>
      </c>
      <c r="M71" s="273">
        <v>3.7210352678282481E-2</v>
      </c>
      <c r="N71" s="273">
        <v>4.6101608589191247E-2</v>
      </c>
      <c r="O71" s="273">
        <v>2.1826627722006432E-2</v>
      </c>
      <c r="P71" s="273">
        <v>4.0463813499537864E-2</v>
      </c>
      <c r="Q71" s="273">
        <v>2.401044783028311E-2</v>
      </c>
      <c r="R71" s="273">
        <v>2.6091819416560018E-2</v>
      </c>
      <c r="S71" s="273">
        <v>2.9270476067226121E-2</v>
      </c>
      <c r="T71" s="273">
        <v>2.9280607277261669E-2</v>
      </c>
      <c r="U71" s="273">
        <v>2.5914192302891471E-2</v>
      </c>
      <c r="V71" s="273">
        <v>3.7596267276748613E-2</v>
      </c>
      <c r="W71" s="273">
        <v>3.0312690534636352E-2</v>
      </c>
      <c r="X71" s="273">
        <v>1.3722907571517493E-2</v>
      </c>
      <c r="Y71" s="273">
        <v>8.9884973257216873E-3</v>
      </c>
      <c r="Z71" s="273">
        <v>1.6582025056760433E-2</v>
      </c>
      <c r="AA71" s="273">
        <v>1.9530483466818863E-2</v>
      </c>
      <c r="AB71" s="273">
        <v>1.8086665213320221E-2</v>
      </c>
      <c r="AC71" s="273">
        <v>2.7868057405530507E-2</v>
      </c>
      <c r="AD71" s="273">
        <v>2.3914438552535566E-2</v>
      </c>
      <c r="AE71" s="273">
        <v>2.6350236357125932E-2</v>
      </c>
      <c r="AF71" s="273">
        <v>2.0368995806583273E-2</v>
      </c>
      <c r="AG71" s="273">
        <v>3.6742588621929924E-2</v>
      </c>
      <c r="AH71" s="273">
        <v>1.7705437802131817E-2</v>
      </c>
      <c r="AI71" s="273">
        <v>1.470013559098177E-2</v>
      </c>
      <c r="AJ71" s="273">
        <v>1.4723991338994095E-2</v>
      </c>
      <c r="AK71" s="273">
        <v>0</v>
      </c>
      <c r="AL71" s="273">
        <v>0</v>
      </c>
      <c r="AM71" s="273">
        <v>3.881508380311832E-3</v>
      </c>
      <c r="AN71" s="273">
        <v>1.9544911535229061E-2</v>
      </c>
      <c r="AO71" s="273">
        <v>1.0458909551575605E-2</v>
      </c>
      <c r="AP71" s="273">
        <v>0</v>
      </c>
      <c r="AQ71" s="273">
        <v>2.0294306196971323E-2</v>
      </c>
      <c r="AR71" s="273">
        <v>2.246534270881826E-2</v>
      </c>
      <c r="AS71" s="273">
        <v>1.8102920772195958E-2</v>
      </c>
      <c r="AT71" s="273">
        <v>1.7032255753990824E-2</v>
      </c>
      <c r="AU71" s="273">
        <v>1.6183812103542243E-2</v>
      </c>
      <c r="AV71" s="273">
        <v>1.7729317620517156E-2</v>
      </c>
      <c r="AW71" s="273">
        <v>1.8650595170035728E-2</v>
      </c>
      <c r="AX71" s="273">
        <v>1.5384710173419204E-2</v>
      </c>
      <c r="AY71" s="273">
        <v>2.253183244501996E-2</v>
      </c>
      <c r="AZ71" s="273">
        <v>2.408316726526076E-2</v>
      </c>
      <c r="BA71" s="273">
        <v>1.630947177969249E-2</v>
      </c>
      <c r="BB71" s="273">
        <v>1.9498121213400558E-2</v>
      </c>
      <c r="BC71" s="273">
        <v>1.9155752286787661E-2</v>
      </c>
      <c r="BD71" s="273">
        <v>1.6586712209859602E-2</v>
      </c>
      <c r="BE71" s="273">
        <v>1.1058103986761195E-2</v>
      </c>
      <c r="BF71" s="273">
        <v>2.6341103577358867E-2</v>
      </c>
      <c r="BG71" s="273">
        <v>2.3477361801245687E-2</v>
      </c>
      <c r="BH71" s="273">
        <v>2.6740278194559805E-2</v>
      </c>
      <c r="BI71" s="273">
        <v>4.1851793964652129E-3</v>
      </c>
      <c r="BJ71" s="273">
        <v>2.6522082769284555E-2</v>
      </c>
      <c r="BK71" s="273">
        <v>3.074574174001753E-2</v>
      </c>
      <c r="BL71" s="273">
        <v>1.7460310160444397E-2</v>
      </c>
      <c r="BM71" s="273">
        <v>7.190225253750843E-3</v>
      </c>
      <c r="BN71" s="273">
        <v>9.2285415768960741E-3</v>
      </c>
      <c r="BO71" s="273">
        <v>1.0632895199905935E-2</v>
      </c>
      <c r="BP71" s="273">
        <v>7.1510728973346073E-3</v>
      </c>
      <c r="BQ71" s="273">
        <v>1.0057281625321186</v>
      </c>
      <c r="BR71" s="273">
        <v>5.1775180788769066E-3</v>
      </c>
      <c r="BS71" s="273">
        <v>3.0935025340550724E-3</v>
      </c>
      <c r="BT71" s="273">
        <v>1.2245329071887065E-3</v>
      </c>
      <c r="BU71" s="273">
        <v>1.6208677550770862E-3</v>
      </c>
      <c r="BV71" s="273">
        <v>6.6899357289767212E-4</v>
      </c>
      <c r="BW71" s="273">
        <v>2.3014290179669268E-3</v>
      </c>
      <c r="BX71" s="273">
        <v>5.0348722366658589E-3</v>
      </c>
      <c r="BY71" s="273">
        <v>2.8327977806538326E-2</v>
      </c>
      <c r="BZ71" s="273">
        <v>7.6072530156771718E-3</v>
      </c>
      <c r="CA71" s="273">
        <v>5.0565927427993519E-3</v>
      </c>
      <c r="CB71" s="273">
        <v>3.7685457534521447E-3</v>
      </c>
      <c r="CC71" s="273">
        <v>4.8194127662000274E-3</v>
      </c>
      <c r="CD71" s="273">
        <v>3.159794719853953E-3</v>
      </c>
      <c r="CE71" s="273">
        <v>2.1120143978416712E-3</v>
      </c>
      <c r="CF71" s="273">
        <v>3.3717514551377826E-3</v>
      </c>
      <c r="CG71" s="273">
        <v>4.124125154263269E-3</v>
      </c>
      <c r="CH71" s="273">
        <v>9.8255849617727136E-3</v>
      </c>
      <c r="CI71" s="273">
        <v>4.3815752017676889E-3</v>
      </c>
      <c r="CJ71" s="273">
        <v>3.9679417499066194E-3</v>
      </c>
      <c r="CK71" s="273">
        <v>9.8370755056489609E-3</v>
      </c>
      <c r="CL71" s="273">
        <v>2.6773180693937561E-2</v>
      </c>
      <c r="CM71" s="273">
        <v>9.5944944822152697E-3</v>
      </c>
      <c r="CN71" s="273">
        <v>8.7686240990513132E-3</v>
      </c>
      <c r="CO71" s="273">
        <v>1.1008944210281039E-2</v>
      </c>
      <c r="CP71" s="273">
        <v>6.4593254871831932E-3</v>
      </c>
      <c r="CQ71" s="273">
        <v>5.1737035852358511E-3</v>
      </c>
      <c r="CR71" s="273">
        <v>2.6098773228295378E-2</v>
      </c>
      <c r="CS71" s="273">
        <v>3.7844180918841751E-3</v>
      </c>
      <c r="CT71" s="273">
        <v>1.9435368798099283E-2</v>
      </c>
      <c r="CU71" s="273">
        <v>3.657198158664577E-2</v>
      </c>
      <c r="CV71" s="273">
        <v>8.8749717761802457E-3</v>
      </c>
      <c r="CW71" s="273">
        <v>7.4248096685278937E-3</v>
      </c>
      <c r="CX71" s="273">
        <v>8.7199471739367977E-3</v>
      </c>
      <c r="CY71" s="273">
        <v>7.0279643654275775E-2</v>
      </c>
      <c r="CZ71" s="273">
        <v>6.6474895177838084E-3</v>
      </c>
      <c r="DA71" s="299">
        <v>2.6563147289641247</v>
      </c>
      <c r="DB71" s="299">
        <v>2.0843066299999999</v>
      </c>
    </row>
    <row r="72" spans="1:106" s="275" customFormat="1" ht="15" customHeight="1" x14ac:dyDescent="0.15">
      <c r="A72" s="276" t="s">
        <v>394</v>
      </c>
      <c r="B72" s="277" t="s">
        <v>657</v>
      </c>
      <c r="C72" s="272">
        <v>3.4008477419512767E-2</v>
      </c>
      <c r="D72" s="273">
        <v>2.5374776250858277E-2</v>
      </c>
      <c r="E72" s="273">
        <v>1.0706102950970514E-2</v>
      </c>
      <c r="F72" s="273">
        <v>5.559067627391329E-3</v>
      </c>
      <c r="G72" s="273">
        <v>1.0511818584879037E-2</v>
      </c>
      <c r="H72" s="273">
        <v>0</v>
      </c>
      <c r="I72" s="273">
        <v>1.4565719029464753E-2</v>
      </c>
      <c r="J72" s="273">
        <v>1.1586946807561055E-2</v>
      </c>
      <c r="K72" s="273">
        <v>4.2459517050735451E-3</v>
      </c>
      <c r="L72" s="273">
        <v>1.4060845990214803E-2</v>
      </c>
      <c r="M72" s="273">
        <v>3.7683068863042877E-3</v>
      </c>
      <c r="N72" s="273">
        <v>1.0364419787339253E-2</v>
      </c>
      <c r="O72" s="273">
        <v>3.1557841873377764E-3</v>
      </c>
      <c r="P72" s="273">
        <v>6.3511194176690431E-3</v>
      </c>
      <c r="Q72" s="273">
        <v>2.4628695351580198E-3</v>
      </c>
      <c r="R72" s="273">
        <v>2.0250143119361401E-2</v>
      </c>
      <c r="S72" s="273">
        <v>3.4261265699656782E-3</v>
      </c>
      <c r="T72" s="273">
        <v>7.9499927777837015E-3</v>
      </c>
      <c r="U72" s="273">
        <v>1.7704775513734531E-3</v>
      </c>
      <c r="V72" s="273">
        <v>1.5369001157213289E-3</v>
      </c>
      <c r="W72" s="273">
        <v>1.5225822442561626E-3</v>
      </c>
      <c r="X72" s="273">
        <v>2.4764077928119007E-3</v>
      </c>
      <c r="Y72" s="273">
        <v>2.0775580827018898E-3</v>
      </c>
      <c r="Z72" s="273">
        <v>1.6953511788576675E-3</v>
      </c>
      <c r="AA72" s="273">
        <v>8.6277008837777678E-4</v>
      </c>
      <c r="AB72" s="273">
        <v>1.7208948948360702E-3</v>
      </c>
      <c r="AC72" s="273">
        <v>1.3985262091057698E-3</v>
      </c>
      <c r="AD72" s="273">
        <v>1.9908909443322655E-3</v>
      </c>
      <c r="AE72" s="273">
        <v>1.0105786624501883E-3</v>
      </c>
      <c r="AF72" s="273">
        <v>2.9186749831899279E-3</v>
      </c>
      <c r="AG72" s="273">
        <v>2.1220179921310794E-2</v>
      </c>
      <c r="AH72" s="273">
        <v>3.8442541155372049E-3</v>
      </c>
      <c r="AI72" s="273">
        <v>3.6737348768524618E-3</v>
      </c>
      <c r="AJ72" s="273">
        <v>2.9544006525654472E-3</v>
      </c>
      <c r="AK72" s="273">
        <v>0</v>
      </c>
      <c r="AL72" s="273">
        <v>0</v>
      </c>
      <c r="AM72" s="273">
        <v>9.1852257986834872E-4</v>
      </c>
      <c r="AN72" s="273">
        <v>2.768241225555117E-3</v>
      </c>
      <c r="AO72" s="273">
        <v>4.1044284122284894E-3</v>
      </c>
      <c r="AP72" s="273">
        <v>0</v>
      </c>
      <c r="AQ72" s="273">
        <v>1.4184377188396415E-3</v>
      </c>
      <c r="AR72" s="273">
        <v>1.5749750111320356E-3</v>
      </c>
      <c r="AS72" s="273">
        <v>1.6103743002872709E-3</v>
      </c>
      <c r="AT72" s="273">
        <v>2.5489727361669564E-3</v>
      </c>
      <c r="AU72" s="273">
        <v>3.883320815041912E-3</v>
      </c>
      <c r="AV72" s="273">
        <v>4.2323645805625587E-3</v>
      </c>
      <c r="AW72" s="273">
        <v>1.5984563827680851E-3</v>
      </c>
      <c r="AX72" s="273">
        <v>2.2605554933996645E-3</v>
      </c>
      <c r="AY72" s="273">
        <v>2.5248459881872663E-3</v>
      </c>
      <c r="AZ72" s="273">
        <v>1.602788070970953E-3</v>
      </c>
      <c r="BA72" s="273">
        <v>3.2548674466679976E-3</v>
      </c>
      <c r="BB72" s="273">
        <v>2.1166881593460158E-3</v>
      </c>
      <c r="BC72" s="273">
        <v>2.3865745650708918E-3</v>
      </c>
      <c r="BD72" s="273">
        <v>2.9287788617806871E-3</v>
      </c>
      <c r="BE72" s="273">
        <v>1.6756912370372704E-3</v>
      </c>
      <c r="BF72" s="273">
        <v>3.919067099596666E-3</v>
      </c>
      <c r="BG72" s="273">
        <v>2.2367787556919344E-3</v>
      </c>
      <c r="BH72" s="273">
        <v>4.8678353756940372E-2</v>
      </c>
      <c r="BI72" s="273">
        <v>3.4481301766660605E-3</v>
      </c>
      <c r="BJ72" s="273">
        <v>4.2486055407384236E-3</v>
      </c>
      <c r="BK72" s="273">
        <v>5.256753447758479E-3</v>
      </c>
      <c r="BL72" s="273">
        <v>5.4351594647718176E-3</v>
      </c>
      <c r="BM72" s="273">
        <v>2.0554591923681842E-3</v>
      </c>
      <c r="BN72" s="273">
        <v>1.079373566632464E-3</v>
      </c>
      <c r="BO72" s="273">
        <v>3.6592792354682405E-3</v>
      </c>
      <c r="BP72" s="273">
        <v>5.2147731766223745E-3</v>
      </c>
      <c r="BQ72" s="273">
        <v>5.1727813763875431E-3</v>
      </c>
      <c r="BR72" s="273">
        <v>1.0048052526652989</v>
      </c>
      <c r="BS72" s="273">
        <v>2.6959145874663614E-3</v>
      </c>
      <c r="BT72" s="273">
        <v>1.1989636665568899E-3</v>
      </c>
      <c r="BU72" s="273">
        <v>2.6041485648792017E-3</v>
      </c>
      <c r="BV72" s="273">
        <v>6.1348090494356899E-4</v>
      </c>
      <c r="BW72" s="273">
        <v>1.8003176548798024E-3</v>
      </c>
      <c r="BX72" s="273">
        <v>4.0229470857114508E-3</v>
      </c>
      <c r="BY72" s="273">
        <v>4.4698419855089544E-2</v>
      </c>
      <c r="BZ72" s="273">
        <v>3.0975060339063611E-3</v>
      </c>
      <c r="CA72" s="273">
        <v>1.9698955945443414E-3</v>
      </c>
      <c r="CB72" s="273">
        <v>4.0831107277731846E-3</v>
      </c>
      <c r="CC72" s="273">
        <v>2.5748090177202228E-3</v>
      </c>
      <c r="CD72" s="273">
        <v>2.0978714578923862E-3</v>
      </c>
      <c r="CE72" s="273">
        <v>3.6498508746830504E-3</v>
      </c>
      <c r="CF72" s="273">
        <v>3.1198326201604606E-3</v>
      </c>
      <c r="CG72" s="273">
        <v>4.0747107647316769E-3</v>
      </c>
      <c r="CH72" s="273">
        <v>4.8569892438772308E-3</v>
      </c>
      <c r="CI72" s="273">
        <v>5.0272895464973178E-3</v>
      </c>
      <c r="CJ72" s="273">
        <v>3.1601129596357542E-3</v>
      </c>
      <c r="CK72" s="273">
        <v>1.201090891431391E-2</v>
      </c>
      <c r="CL72" s="273">
        <v>2.9105686948931483E-3</v>
      </c>
      <c r="CM72" s="273">
        <v>8.5777244693779689E-3</v>
      </c>
      <c r="CN72" s="273">
        <v>6.7916632552934763E-3</v>
      </c>
      <c r="CO72" s="273">
        <v>1.400981380735824E-2</v>
      </c>
      <c r="CP72" s="273">
        <v>6.9098691794201739E-3</v>
      </c>
      <c r="CQ72" s="273">
        <v>3.704258946914903E-3</v>
      </c>
      <c r="CR72" s="273">
        <v>3.2858812236259017E-3</v>
      </c>
      <c r="CS72" s="273">
        <v>5.113374469136526E-3</v>
      </c>
      <c r="CT72" s="273">
        <v>1.9067516183423467E-2</v>
      </c>
      <c r="CU72" s="273">
        <v>3.5643983051310744E-2</v>
      </c>
      <c r="CV72" s="273">
        <v>9.9054136583896241E-3</v>
      </c>
      <c r="CW72" s="273">
        <v>9.0376254652144439E-3</v>
      </c>
      <c r="CX72" s="273">
        <v>1.6752256866521081E-2</v>
      </c>
      <c r="CY72" s="273">
        <v>6.2452603923735507E-2</v>
      </c>
      <c r="CZ72" s="273">
        <v>3.1819566549640922E-3</v>
      </c>
      <c r="DA72" s="299">
        <v>1.6943428919258194</v>
      </c>
      <c r="DB72" s="299">
        <v>1.32948482</v>
      </c>
    </row>
    <row r="73" spans="1:106" s="275" customFormat="1" ht="15" customHeight="1" x14ac:dyDescent="0.15">
      <c r="A73" s="276" t="s">
        <v>395</v>
      </c>
      <c r="B73" s="277" t="s">
        <v>584</v>
      </c>
      <c r="C73" s="272">
        <v>9.4435304621314966E-3</v>
      </c>
      <c r="D73" s="273">
        <v>6.3303110809524374E-3</v>
      </c>
      <c r="E73" s="273">
        <v>1.0944799719381011E-2</v>
      </c>
      <c r="F73" s="273">
        <v>9.5299188806794565E-3</v>
      </c>
      <c r="G73" s="273">
        <v>9.6182291519476548E-3</v>
      </c>
      <c r="H73" s="273">
        <v>0</v>
      </c>
      <c r="I73" s="273">
        <v>4.6367465580144117E-2</v>
      </c>
      <c r="J73" s="273">
        <v>5.6480894744906874E-3</v>
      </c>
      <c r="K73" s="273">
        <v>6.9985988972044704E-3</v>
      </c>
      <c r="L73" s="273">
        <v>5.7396129908058348E-3</v>
      </c>
      <c r="M73" s="273">
        <v>6.7046067481407916E-3</v>
      </c>
      <c r="N73" s="273">
        <v>7.637949892829469E-3</v>
      </c>
      <c r="O73" s="273">
        <v>1.0547125414418511E-2</v>
      </c>
      <c r="P73" s="273">
        <v>6.3575730514941588E-3</v>
      </c>
      <c r="Q73" s="273">
        <v>1.3429803586008251E-2</v>
      </c>
      <c r="R73" s="273">
        <v>1.6514294490840124E-2</v>
      </c>
      <c r="S73" s="273">
        <v>1.053277893829223E-2</v>
      </c>
      <c r="T73" s="273">
        <v>1.3461677780239496E-2</v>
      </c>
      <c r="U73" s="273">
        <v>1.0198931751340904E-2</v>
      </c>
      <c r="V73" s="273">
        <v>9.6754006811218193E-3</v>
      </c>
      <c r="W73" s="273">
        <v>9.7484909950017982E-3</v>
      </c>
      <c r="X73" s="273">
        <v>9.8502483294200284E-3</v>
      </c>
      <c r="Y73" s="273">
        <v>1.2861474423168906E-2</v>
      </c>
      <c r="Z73" s="273">
        <v>7.4196451556347428E-3</v>
      </c>
      <c r="AA73" s="273">
        <v>8.916314685478554E-3</v>
      </c>
      <c r="AB73" s="273">
        <v>6.9499016484511449E-3</v>
      </c>
      <c r="AC73" s="273">
        <v>6.9636456767398344E-3</v>
      </c>
      <c r="AD73" s="273">
        <v>5.6700677125075703E-3</v>
      </c>
      <c r="AE73" s="273">
        <v>4.7762351627459688E-3</v>
      </c>
      <c r="AF73" s="273">
        <v>5.8000949669446853E-3</v>
      </c>
      <c r="AG73" s="273">
        <v>6.5102961904911841E-3</v>
      </c>
      <c r="AH73" s="273">
        <v>1.1119527884369693E-2</v>
      </c>
      <c r="AI73" s="273">
        <v>1.4347148060937271E-2</v>
      </c>
      <c r="AJ73" s="273">
        <v>1.3280461415705866E-2</v>
      </c>
      <c r="AK73" s="273">
        <v>0</v>
      </c>
      <c r="AL73" s="273">
        <v>0</v>
      </c>
      <c r="AM73" s="273">
        <v>3.5286594713914241E-3</v>
      </c>
      <c r="AN73" s="273">
        <v>9.4804367870550427E-3</v>
      </c>
      <c r="AO73" s="273">
        <v>1.682095543154731E-2</v>
      </c>
      <c r="AP73" s="273">
        <v>0</v>
      </c>
      <c r="AQ73" s="273">
        <v>5.7276972570855077E-3</v>
      </c>
      <c r="AR73" s="273">
        <v>1.3408022143448302E-2</v>
      </c>
      <c r="AS73" s="273">
        <v>8.4094243526024147E-3</v>
      </c>
      <c r="AT73" s="273">
        <v>6.2271187296273275E-3</v>
      </c>
      <c r="AU73" s="273">
        <v>7.2161568852514169E-3</v>
      </c>
      <c r="AV73" s="273">
        <v>1.2579970649069201E-2</v>
      </c>
      <c r="AW73" s="273">
        <v>5.975950112104441E-3</v>
      </c>
      <c r="AX73" s="273">
        <v>6.729574503552405E-3</v>
      </c>
      <c r="AY73" s="273">
        <v>5.6125803625520967E-3</v>
      </c>
      <c r="AZ73" s="273">
        <v>6.3249563120875273E-3</v>
      </c>
      <c r="BA73" s="273">
        <v>5.2818089307124462E-3</v>
      </c>
      <c r="BB73" s="273">
        <v>1.0293005469421348E-2</v>
      </c>
      <c r="BC73" s="273">
        <v>9.5300904509730139E-3</v>
      </c>
      <c r="BD73" s="273">
        <v>8.4112098140517941E-3</v>
      </c>
      <c r="BE73" s="273">
        <v>3.9558616424343242E-3</v>
      </c>
      <c r="BF73" s="273">
        <v>1.2625257702318381E-2</v>
      </c>
      <c r="BG73" s="273">
        <v>1.3348191516817457E-2</v>
      </c>
      <c r="BH73" s="273">
        <v>1.6708995447330052E-2</v>
      </c>
      <c r="BI73" s="273">
        <v>8.3774438517667162E-3</v>
      </c>
      <c r="BJ73" s="273">
        <v>1.3018281438785251E-2</v>
      </c>
      <c r="BK73" s="273">
        <v>9.1245882455612565E-3</v>
      </c>
      <c r="BL73" s="273">
        <v>1.6815654112422009E-2</v>
      </c>
      <c r="BM73" s="273">
        <v>2.3357378648652734E-2</v>
      </c>
      <c r="BN73" s="273">
        <v>7.8120561382772303E-3</v>
      </c>
      <c r="BO73" s="273">
        <v>2.413433494027039E-2</v>
      </c>
      <c r="BP73" s="273">
        <v>3.2403917515508966E-2</v>
      </c>
      <c r="BQ73" s="273">
        <v>2.1297507966961407E-2</v>
      </c>
      <c r="BR73" s="273">
        <v>1.583150347618828E-2</v>
      </c>
      <c r="BS73" s="273">
        <v>1.0313364781258298</v>
      </c>
      <c r="BT73" s="273">
        <v>6.3061929095648811E-2</v>
      </c>
      <c r="BU73" s="273">
        <v>6.6895056710242609E-2</v>
      </c>
      <c r="BV73" s="273">
        <v>6.2652835150950437E-2</v>
      </c>
      <c r="BW73" s="273">
        <v>4.224326592721097E-2</v>
      </c>
      <c r="BX73" s="273">
        <v>1.1319549950309472E-2</v>
      </c>
      <c r="BY73" s="273">
        <v>3.9464550600539432E-2</v>
      </c>
      <c r="BZ73" s="273">
        <v>4.7612487744896528E-2</v>
      </c>
      <c r="CA73" s="273">
        <v>1.8608694421374253E-2</v>
      </c>
      <c r="CB73" s="273">
        <v>2.3341168503331761E-2</v>
      </c>
      <c r="CC73" s="273">
        <v>1.0411196094107421E-2</v>
      </c>
      <c r="CD73" s="273">
        <v>1.0041026035077673E-2</v>
      </c>
      <c r="CE73" s="273">
        <v>2.9793521338936733E-3</v>
      </c>
      <c r="CF73" s="273">
        <v>1.1138724370548655E-2</v>
      </c>
      <c r="CG73" s="273">
        <v>7.9352154548752562E-3</v>
      </c>
      <c r="CH73" s="273">
        <v>7.5376865180204842E-3</v>
      </c>
      <c r="CI73" s="273">
        <v>1.8807555712260202E-2</v>
      </c>
      <c r="CJ73" s="273">
        <v>1.17987057426545E-2</v>
      </c>
      <c r="CK73" s="273">
        <v>5.080214215350088E-3</v>
      </c>
      <c r="CL73" s="273">
        <v>8.1039898292023411E-3</v>
      </c>
      <c r="CM73" s="273">
        <v>1.8498770944467283E-2</v>
      </c>
      <c r="CN73" s="273">
        <v>6.6779261116969562E-3</v>
      </c>
      <c r="CO73" s="273">
        <v>2.3467643915310799E-2</v>
      </c>
      <c r="CP73" s="273">
        <v>3.2225502596374869E-2</v>
      </c>
      <c r="CQ73" s="273">
        <v>5.2423050406153211E-3</v>
      </c>
      <c r="CR73" s="273">
        <v>7.9322694335931219E-3</v>
      </c>
      <c r="CS73" s="273">
        <v>5.1242398841088764E-3</v>
      </c>
      <c r="CT73" s="273">
        <v>2.3052429684545926E-2</v>
      </c>
      <c r="CU73" s="273">
        <v>8.3043294884804532E-3</v>
      </c>
      <c r="CV73" s="273">
        <v>6.2488446214130347E-3</v>
      </c>
      <c r="CW73" s="273">
        <v>1.1174387874465461E-2</v>
      </c>
      <c r="CX73" s="273">
        <v>8.2268812046808974E-3</v>
      </c>
      <c r="CY73" s="273">
        <v>4.1535543404323137E-3</v>
      </c>
      <c r="CZ73" s="273">
        <v>1.160865234381925E-2</v>
      </c>
      <c r="DA73" s="299">
        <v>2.3725702610062163</v>
      </c>
      <c r="DB73" s="299">
        <v>1.8616634000000001</v>
      </c>
    </row>
    <row r="74" spans="1:106" s="275" customFormat="1" ht="15" customHeight="1" x14ac:dyDescent="0.15">
      <c r="A74" s="276" t="s">
        <v>396</v>
      </c>
      <c r="B74" s="277" t="s">
        <v>585</v>
      </c>
      <c r="C74" s="272">
        <v>3.8466476262947608E-3</v>
      </c>
      <c r="D74" s="273">
        <v>3.1513710643239065E-3</v>
      </c>
      <c r="E74" s="273">
        <v>1.1635803035904163E-2</v>
      </c>
      <c r="F74" s="273">
        <v>2.3614630697653474E-3</v>
      </c>
      <c r="G74" s="273">
        <v>2.7014874005474262E-3</v>
      </c>
      <c r="H74" s="273">
        <v>0</v>
      </c>
      <c r="I74" s="273">
        <v>1.1999443033423669E-2</v>
      </c>
      <c r="J74" s="273">
        <v>5.1766840620479076E-3</v>
      </c>
      <c r="K74" s="273">
        <v>4.1882947844421401E-3</v>
      </c>
      <c r="L74" s="273">
        <v>4.965075779209017E-3</v>
      </c>
      <c r="M74" s="273">
        <v>6.8552336450548928E-3</v>
      </c>
      <c r="N74" s="273">
        <v>4.7700120954107632E-3</v>
      </c>
      <c r="O74" s="273">
        <v>5.641406746058444E-3</v>
      </c>
      <c r="P74" s="273">
        <v>3.7564941815858969E-3</v>
      </c>
      <c r="Q74" s="273">
        <v>4.3108166345089301E-3</v>
      </c>
      <c r="R74" s="273">
        <v>6.2521025759968386E-3</v>
      </c>
      <c r="S74" s="273">
        <v>4.1599828412549177E-3</v>
      </c>
      <c r="T74" s="273">
        <v>6.6767358757873554E-3</v>
      </c>
      <c r="U74" s="273">
        <v>4.865901617101741E-3</v>
      </c>
      <c r="V74" s="273">
        <v>4.4179298836374038E-3</v>
      </c>
      <c r="W74" s="273">
        <v>6.8288444865665819E-3</v>
      </c>
      <c r="X74" s="273">
        <v>3.1873702100576043E-3</v>
      </c>
      <c r="Y74" s="273">
        <v>6.7039188218766489E-3</v>
      </c>
      <c r="Z74" s="273">
        <v>3.7867138060443464E-3</v>
      </c>
      <c r="AA74" s="273">
        <v>3.1477605259225098E-3</v>
      </c>
      <c r="AB74" s="273">
        <v>5.2890962549265869E-3</v>
      </c>
      <c r="AC74" s="273">
        <v>2.8243818168170792E-3</v>
      </c>
      <c r="AD74" s="273">
        <v>4.0521471712315045E-3</v>
      </c>
      <c r="AE74" s="273">
        <v>4.5193210631228574E-3</v>
      </c>
      <c r="AF74" s="273">
        <v>4.9026767271878203E-3</v>
      </c>
      <c r="AG74" s="273">
        <v>3.6136626872855832E-3</v>
      </c>
      <c r="AH74" s="273">
        <v>4.3998632273855448E-3</v>
      </c>
      <c r="AI74" s="273">
        <v>7.3608364764633852E-3</v>
      </c>
      <c r="AJ74" s="273">
        <v>4.140593990964293E-3</v>
      </c>
      <c r="AK74" s="273">
        <v>0</v>
      </c>
      <c r="AL74" s="273">
        <v>0</v>
      </c>
      <c r="AM74" s="273">
        <v>1.9433798390427923E-3</v>
      </c>
      <c r="AN74" s="273">
        <v>6.2616623821853947E-3</v>
      </c>
      <c r="AO74" s="273">
        <v>4.8348454000320612E-3</v>
      </c>
      <c r="AP74" s="273">
        <v>0</v>
      </c>
      <c r="AQ74" s="273">
        <v>2.6123353531791946E-3</v>
      </c>
      <c r="AR74" s="273">
        <v>9.8366343202225329E-3</v>
      </c>
      <c r="AS74" s="273">
        <v>4.2186307402056668E-3</v>
      </c>
      <c r="AT74" s="273">
        <v>4.5357146061725797E-3</v>
      </c>
      <c r="AU74" s="273">
        <v>3.9106937737214496E-3</v>
      </c>
      <c r="AV74" s="273">
        <v>3.642697256331089E-3</v>
      </c>
      <c r="AW74" s="273">
        <v>3.1145819039935722E-3</v>
      </c>
      <c r="AX74" s="273">
        <v>2.9270286362648584E-3</v>
      </c>
      <c r="AY74" s="273">
        <v>4.1921058742423042E-3</v>
      </c>
      <c r="AZ74" s="273">
        <v>4.4124396498064662E-3</v>
      </c>
      <c r="BA74" s="273">
        <v>3.5035696238524196E-3</v>
      </c>
      <c r="BB74" s="273">
        <v>5.8543899699147854E-3</v>
      </c>
      <c r="BC74" s="273">
        <v>4.579636141240925E-3</v>
      </c>
      <c r="BD74" s="273">
        <v>3.6876947466991678E-3</v>
      </c>
      <c r="BE74" s="273">
        <v>1.682377463431149E-3</v>
      </c>
      <c r="BF74" s="273">
        <v>4.3492070679766693E-3</v>
      </c>
      <c r="BG74" s="273">
        <v>2.7388024188413642E-3</v>
      </c>
      <c r="BH74" s="273">
        <v>5.2735015108654843E-3</v>
      </c>
      <c r="BI74" s="273">
        <v>6.622023566495985E-3</v>
      </c>
      <c r="BJ74" s="273">
        <v>9.4839652405405411E-3</v>
      </c>
      <c r="BK74" s="273">
        <v>5.740357302144861E-3</v>
      </c>
      <c r="BL74" s="273">
        <v>4.9255735948699492E-3</v>
      </c>
      <c r="BM74" s="273">
        <v>1.2975332335446102E-2</v>
      </c>
      <c r="BN74" s="273">
        <v>1.1739377214690079E-2</v>
      </c>
      <c r="BO74" s="273">
        <v>4.4707108647276724E-3</v>
      </c>
      <c r="BP74" s="273">
        <v>4.5851425674350898E-3</v>
      </c>
      <c r="BQ74" s="273">
        <v>3.0992689340620758E-2</v>
      </c>
      <c r="BR74" s="273">
        <v>1.9519163405996447E-2</v>
      </c>
      <c r="BS74" s="273">
        <v>1.3705913508860386E-2</v>
      </c>
      <c r="BT74" s="273">
        <v>1.0219443591829696</v>
      </c>
      <c r="BU74" s="273">
        <v>6.9324203026023073E-2</v>
      </c>
      <c r="BV74" s="273">
        <v>3.3345859429310476E-3</v>
      </c>
      <c r="BW74" s="273">
        <v>3.5478815534199493E-3</v>
      </c>
      <c r="BX74" s="273">
        <v>1.2406574105108228E-2</v>
      </c>
      <c r="BY74" s="273">
        <v>2.0465174133507062E-2</v>
      </c>
      <c r="BZ74" s="273">
        <v>7.0719792783232718E-2</v>
      </c>
      <c r="CA74" s="273">
        <v>6.9666402556973241E-3</v>
      </c>
      <c r="CB74" s="273">
        <v>9.0353592102557043E-2</v>
      </c>
      <c r="CC74" s="273">
        <v>7.3726166860546324E-2</v>
      </c>
      <c r="CD74" s="273">
        <v>1.8170432457753936E-2</v>
      </c>
      <c r="CE74" s="273">
        <v>1.5198672184582535E-2</v>
      </c>
      <c r="CF74" s="273">
        <v>1.3057583423477454E-2</v>
      </c>
      <c r="CG74" s="273">
        <v>1.2379982845083575E-2</v>
      </c>
      <c r="CH74" s="273">
        <v>2.8530974185424354E-2</v>
      </c>
      <c r="CI74" s="273">
        <v>3.2062695164646882E-3</v>
      </c>
      <c r="CJ74" s="273">
        <v>2.4313649649140758E-3</v>
      </c>
      <c r="CK74" s="273">
        <v>1.8205195936932921E-2</v>
      </c>
      <c r="CL74" s="273">
        <v>1.9888652454408122E-2</v>
      </c>
      <c r="CM74" s="273">
        <v>6.5238787628697026E-3</v>
      </c>
      <c r="CN74" s="273">
        <v>8.7380718278991E-3</v>
      </c>
      <c r="CO74" s="273">
        <v>1.7088502222890531E-2</v>
      </c>
      <c r="CP74" s="273">
        <v>1.3867947612340274E-2</v>
      </c>
      <c r="CQ74" s="273">
        <v>7.3672365123693901E-3</v>
      </c>
      <c r="CR74" s="273">
        <v>4.4841287400712469E-3</v>
      </c>
      <c r="CS74" s="273">
        <v>9.86139812187347E-3</v>
      </c>
      <c r="CT74" s="273">
        <v>1.2752781895229355E-2</v>
      </c>
      <c r="CU74" s="273">
        <v>1.1145751650987159E-2</v>
      </c>
      <c r="CV74" s="273">
        <v>2.5878036640353926E-2</v>
      </c>
      <c r="CW74" s="273">
        <v>8.3025813622629435E-3</v>
      </c>
      <c r="CX74" s="273">
        <v>2.510579862085811E-2</v>
      </c>
      <c r="CY74" s="273">
        <v>4.0791278598221736E-3</v>
      </c>
      <c r="CZ74" s="273">
        <v>3.1639591787215475E-2</v>
      </c>
      <c r="DA74" s="298">
        <v>2.0700551823703344</v>
      </c>
      <c r="DB74" s="298">
        <v>1.62429161</v>
      </c>
    </row>
    <row r="75" spans="1:106" s="275" customFormat="1" ht="15" customHeight="1" x14ac:dyDescent="0.15">
      <c r="A75" s="276" t="s">
        <v>397</v>
      </c>
      <c r="B75" s="277" t="s">
        <v>479</v>
      </c>
      <c r="C75" s="272">
        <v>0</v>
      </c>
      <c r="D75" s="273">
        <v>0</v>
      </c>
      <c r="E75" s="273">
        <v>0</v>
      </c>
      <c r="F75" s="273">
        <v>0</v>
      </c>
      <c r="G75" s="273">
        <v>0</v>
      </c>
      <c r="H75" s="273">
        <v>0</v>
      </c>
      <c r="I75" s="273">
        <v>0</v>
      </c>
      <c r="J75" s="273">
        <v>0</v>
      </c>
      <c r="K75" s="273">
        <v>0</v>
      </c>
      <c r="L75" s="273">
        <v>0</v>
      </c>
      <c r="M75" s="273">
        <v>0</v>
      </c>
      <c r="N75" s="273">
        <v>0</v>
      </c>
      <c r="O75" s="273">
        <v>0</v>
      </c>
      <c r="P75" s="273">
        <v>0</v>
      </c>
      <c r="Q75" s="273">
        <v>0</v>
      </c>
      <c r="R75" s="273">
        <v>0</v>
      </c>
      <c r="S75" s="273">
        <v>0</v>
      </c>
      <c r="T75" s="273">
        <v>0</v>
      </c>
      <c r="U75" s="273">
        <v>0</v>
      </c>
      <c r="V75" s="273">
        <v>0</v>
      </c>
      <c r="W75" s="273">
        <v>0</v>
      </c>
      <c r="X75" s="273">
        <v>0</v>
      </c>
      <c r="Y75" s="273">
        <v>0</v>
      </c>
      <c r="Z75" s="273">
        <v>0</v>
      </c>
      <c r="AA75" s="273">
        <v>0</v>
      </c>
      <c r="AB75" s="273">
        <v>0</v>
      </c>
      <c r="AC75" s="273">
        <v>0</v>
      </c>
      <c r="AD75" s="273">
        <v>0</v>
      </c>
      <c r="AE75" s="273">
        <v>0</v>
      </c>
      <c r="AF75" s="273">
        <v>0</v>
      </c>
      <c r="AG75" s="273">
        <v>0</v>
      </c>
      <c r="AH75" s="273">
        <v>0</v>
      </c>
      <c r="AI75" s="273">
        <v>0</v>
      </c>
      <c r="AJ75" s="273">
        <v>0</v>
      </c>
      <c r="AK75" s="273">
        <v>0</v>
      </c>
      <c r="AL75" s="273">
        <v>0</v>
      </c>
      <c r="AM75" s="273">
        <v>0</v>
      </c>
      <c r="AN75" s="273">
        <v>0</v>
      </c>
      <c r="AO75" s="273">
        <v>0</v>
      </c>
      <c r="AP75" s="273">
        <v>0</v>
      </c>
      <c r="AQ75" s="273">
        <v>0</v>
      </c>
      <c r="AR75" s="273">
        <v>0</v>
      </c>
      <c r="AS75" s="273">
        <v>0</v>
      </c>
      <c r="AT75" s="273">
        <v>0</v>
      </c>
      <c r="AU75" s="273">
        <v>0</v>
      </c>
      <c r="AV75" s="273">
        <v>0</v>
      </c>
      <c r="AW75" s="273">
        <v>0</v>
      </c>
      <c r="AX75" s="273">
        <v>0</v>
      </c>
      <c r="AY75" s="273">
        <v>0</v>
      </c>
      <c r="AZ75" s="273">
        <v>0</v>
      </c>
      <c r="BA75" s="273">
        <v>0</v>
      </c>
      <c r="BB75" s="273">
        <v>0</v>
      </c>
      <c r="BC75" s="273">
        <v>0</v>
      </c>
      <c r="BD75" s="273">
        <v>0</v>
      </c>
      <c r="BE75" s="273">
        <v>0</v>
      </c>
      <c r="BF75" s="273">
        <v>0</v>
      </c>
      <c r="BG75" s="273">
        <v>0</v>
      </c>
      <c r="BH75" s="273">
        <v>0</v>
      </c>
      <c r="BI75" s="273">
        <v>0</v>
      </c>
      <c r="BJ75" s="273">
        <v>0</v>
      </c>
      <c r="BK75" s="273">
        <v>0</v>
      </c>
      <c r="BL75" s="273">
        <v>0</v>
      </c>
      <c r="BM75" s="273">
        <v>0</v>
      </c>
      <c r="BN75" s="273">
        <v>0</v>
      </c>
      <c r="BO75" s="273">
        <v>0</v>
      </c>
      <c r="BP75" s="273">
        <v>0</v>
      </c>
      <c r="BQ75" s="273">
        <v>0</v>
      </c>
      <c r="BR75" s="273">
        <v>0</v>
      </c>
      <c r="BS75" s="273">
        <v>0</v>
      </c>
      <c r="BT75" s="273">
        <v>0</v>
      </c>
      <c r="BU75" s="273">
        <v>1</v>
      </c>
      <c r="BV75" s="273">
        <v>0</v>
      </c>
      <c r="BW75" s="273">
        <v>0</v>
      </c>
      <c r="BX75" s="273">
        <v>0</v>
      </c>
      <c r="BY75" s="273">
        <v>0</v>
      </c>
      <c r="BZ75" s="273">
        <v>0</v>
      </c>
      <c r="CA75" s="273">
        <v>0</v>
      </c>
      <c r="CB75" s="273">
        <v>0</v>
      </c>
      <c r="CC75" s="273">
        <v>0</v>
      </c>
      <c r="CD75" s="273">
        <v>0</v>
      </c>
      <c r="CE75" s="273">
        <v>0</v>
      </c>
      <c r="CF75" s="273">
        <v>0</v>
      </c>
      <c r="CG75" s="273">
        <v>0</v>
      </c>
      <c r="CH75" s="273">
        <v>0</v>
      </c>
      <c r="CI75" s="273">
        <v>0</v>
      </c>
      <c r="CJ75" s="273">
        <v>0</v>
      </c>
      <c r="CK75" s="273">
        <v>0</v>
      </c>
      <c r="CL75" s="273">
        <v>0</v>
      </c>
      <c r="CM75" s="273">
        <v>0</v>
      </c>
      <c r="CN75" s="273">
        <v>0</v>
      </c>
      <c r="CO75" s="273">
        <v>0</v>
      </c>
      <c r="CP75" s="273">
        <v>0</v>
      </c>
      <c r="CQ75" s="273">
        <v>0</v>
      </c>
      <c r="CR75" s="273">
        <v>0</v>
      </c>
      <c r="CS75" s="273">
        <v>0</v>
      </c>
      <c r="CT75" s="273">
        <v>0</v>
      </c>
      <c r="CU75" s="273">
        <v>0</v>
      </c>
      <c r="CV75" s="273">
        <v>0</v>
      </c>
      <c r="CW75" s="273">
        <v>0</v>
      </c>
      <c r="CX75" s="273">
        <v>0</v>
      </c>
      <c r="CY75" s="273">
        <v>0</v>
      </c>
      <c r="CZ75" s="273">
        <v>0</v>
      </c>
      <c r="DA75" s="298">
        <v>1</v>
      </c>
      <c r="DB75" s="298">
        <v>0.78466102000000004</v>
      </c>
    </row>
    <row r="76" spans="1:106" s="275" customFormat="1" ht="15" customHeight="1" x14ac:dyDescent="0.15">
      <c r="A76" s="276" t="s">
        <v>398</v>
      </c>
      <c r="B76" s="277" t="s">
        <v>658</v>
      </c>
      <c r="C76" s="272">
        <v>0</v>
      </c>
      <c r="D76" s="273">
        <v>0</v>
      </c>
      <c r="E76" s="273">
        <v>0</v>
      </c>
      <c r="F76" s="273">
        <v>0</v>
      </c>
      <c r="G76" s="273">
        <v>0</v>
      </c>
      <c r="H76" s="273">
        <v>0</v>
      </c>
      <c r="I76" s="273">
        <v>0</v>
      </c>
      <c r="J76" s="273">
        <v>0</v>
      </c>
      <c r="K76" s="273">
        <v>0</v>
      </c>
      <c r="L76" s="273">
        <v>0</v>
      </c>
      <c r="M76" s="273">
        <v>0</v>
      </c>
      <c r="N76" s="273">
        <v>0</v>
      </c>
      <c r="O76" s="273">
        <v>0</v>
      </c>
      <c r="P76" s="273">
        <v>0</v>
      </c>
      <c r="Q76" s="273">
        <v>0</v>
      </c>
      <c r="R76" s="273">
        <v>0</v>
      </c>
      <c r="S76" s="273">
        <v>0</v>
      </c>
      <c r="T76" s="273">
        <v>0</v>
      </c>
      <c r="U76" s="273">
        <v>0</v>
      </c>
      <c r="V76" s="273">
        <v>0</v>
      </c>
      <c r="W76" s="273">
        <v>0</v>
      </c>
      <c r="X76" s="273">
        <v>0</v>
      </c>
      <c r="Y76" s="273">
        <v>0</v>
      </c>
      <c r="Z76" s="273">
        <v>0</v>
      </c>
      <c r="AA76" s="273">
        <v>0</v>
      </c>
      <c r="AB76" s="273">
        <v>0</v>
      </c>
      <c r="AC76" s="273">
        <v>0</v>
      </c>
      <c r="AD76" s="273">
        <v>0</v>
      </c>
      <c r="AE76" s="273">
        <v>0</v>
      </c>
      <c r="AF76" s="273">
        <v>0</v>
      </c>
      <c r="AG76" s="273">
        <v>0</v>
      </c>
      <c r="AH76" s="273">
        <v>0</v>
      </c>
      <c r="AI76" s="273">
        <v>0</v>
      </c>
      <c r="AJ76" s="273">
        <v>0</v>
      </c>
      <c r="AK76" s="273">
        <v>0</v>
      </c>
      <c r="AL76" s="273">
        <v>0</v>
      </c>
      <c r="AM76" s="273">
        <v>0</v>
      </c>
      <c r="AN76" s="273">
        <v>0</v>
      </c>
      <c r="AO76" s="273">
        <v>0</v>
      </c>
      <c r="AP76" s="273">
        <v>0</v>
      </c>
      <c r="AQ76" s="273">
        <v>0</v>
      </c>
      <c r="AR76" s="273">
        <v>0</v>
      </c>
      <c r="AS76" s="273">
        <v>0</v>
      </c>
      <c r="AT76" s="273">
        <v>0</v>
      </c>
      <c r="AU76" s="273">
        <v>0</v>
      </c>
      <c r="AV76" s="273">
        <v>0</v>
      </c>
      <c r="AW76" s="273">
        <v>0</v>
      </c>
      <c r="AX76" s="273">
        <v>0</v>
      </c>
      <c r="AY76" s="273">
        <v>0</v>
      </c>
      <c r="AZ76" s="273">
        <v>0</v>
      </c>
      <c r="BA76" s="273">
        <v>0</v>
      </c>
      <c r="BB76" s="273">
        <v>0</v>
      </c>
      <c r="BC76" s="273">
        <v>0</v>
      </c>
      <c r="BD76" s="273">
        <v>0</v>
      </c>
      <c r="BE76" s="273">
        <v>0</v>
      </c>
      <c r="BF76" s="273">
        <v>0</v>
      </c>
      <c r="BG76" s="273">
        <v>0</v>
      </c>
      <c r="BH76" s="273">
        <v>0</v>
      </c>
      <c r="BI76" s="273">
        <v>0</v>
      </c>
      <c r="BJ76" s="273">
        <v>0</v>
      </c>
      <c r="BK76" s="273">
        <v>0</v>
      </c>
      <c r="BL76" s="273">
        <v>0</v>
      </c>
      <c r="BM76" s="273">
        <v>0</v>
      </c>
      <c r="BN76" s="273">
        <v>0</v>
      </c>
      <c r="BO76" s="273">
        <v>0</v>
      </c>
      <c r="BP76" s="273">
        <v>0</v>
      </c>
      <c r="BQ76" s="273">
        <v>0</v>
      </c>
      <c r="BR76" s="273">
        <v>0</v>
      </c>
      <c r="BS76" s="273">
        <v>0</v>
      </c>
      <c r="BT76" s="273">
        <v>0</v>
      </c>
      <c r="BU76" s="273">
        <v>0</v>
      </c>
      <c r="BV76" s="273">
        <v>1</v>
      </c>
      <c r="BW76" s="273">
        <v>0</v>
      </c>
      <c r="BX76" s="273">
        <v>0</v>
      </c>
      <c r="BY76" s="273">
        <v>0</v>
      </c>
      <c r="BZ76" s="273">
        <v>0</v>
      </c>
      <c r="CA76" s="273">
        <v>0</v>
      </c>
      <c r="CB76" s="273">
        <v>0</v>
      </c>
      <c r="CC76" s="273">
        <v>0</v>
      </c>
      <c r="CD76" s="273">
        <v>0</v>
      </c>
      <c r="CE76" s="273">
        <v>0</v>
      </c>
      <c r="CF76" s="273">
        <v>0</v>
      </c>
      <c r="CG76" s="273">
        <v>0</v>
      </c>
      <c r="CH76" s="273">
        <v>0</v>
      </c>
      <c r="CI76" s="273">
        <v>0</v>
      </c>
      <c r="CJ76" s="273">
        <v>0</v>
      </c>
      <c r="CK76" s="273">
        <v>0</v>
      </c>
      <c r="CL76" s="273">
        <v>0</v>
      </c>
      <c r="CM76" s="273">
        <v>0</v>
      </c>
      <c r="CN76" s="273">
        <v>0</v>
      </c>
      <c r="CO76" s="273">
        <v>0</v>
      </c>
      <c r="CP76" s="273">
        <v>0</v>
      </c>
      <c r="CQ76" s="273">
        <v>0</v>
      </c>
      <c r="CR76" s="273">
        <v>0</v>
      </c>
      <c r="CS76" s="273">
        <v>0</v>
      </c>
      <c r="CT76" s="273">
        <v>0</v>
      </c>
      <c r="CU76" s="273">
        <v>0</v>
      </c>
      <c r="CV76" s="273">
        <v>0</v>
      </c>
      <c r="CW76" s="273">
        <v>0</v>
      </c>
      <c r="CX76" s="273">
        <v>0</v>
      </c>
      <c r="CY76" s="273">
        <v>0</v>
      </c>
      <c r="CZ76" s="273">
        <v>0</v>
      </c>
      <c r="DA76" s="298">
        <v>1</v>
      </c>
      <c r="DB76" s="298">
        <v>0.78466102000000004</v>
      </c>
    </row>
    <row r="77" spans="1:106" s="275" customFormat="1" ht="15" customHeight="1" x14ac:dyDescent="0.15">
      <c r="A77" s="276" t="s">
        <v>399</v>
      </c>
      <c r="B77" s="277" t="s">
        <v>586</v>
      </c>
      <c r="C77" s="272">
        <v>1.8677871858011722E-4</v>
      </c>
      <c r="D77" s="273">
        <v>1.5757746471957733E-4</v>
      </c>
      <c r="E77" s="273">
        <v>1.6792345219614446E-4</v>
      </c>
      <c r="F77" s="273">
        <v>1.9004506436626011E-4</v>
      </c>
      <c r="G77" s="273">
        <v>2.770377663215971E-4</v>
      </c>
      <c r="H77" s="273">
        <v>0</v>
      </c>
      <c r="I77" s="273">
        <v>7.5901635890692994E-4</v>
      </c>
      <c r="J77" s="273">
        <v>2.4224615803611045E-4</v>
      </c>
      <c r="K77" s="273">
        <v>2.0907225038200911E-4</v>
      </c>
      <c r="L77" s="273">
        <v>9.1316067844021481E-4</v>
      </c>
      <c r="M77" s="273">
        <v>4.5109990338100374E-4</v>
      </c>
      <c r="N77" s="273">
        <v>2.8674512458861051E-4</v>
      </c>
      <c r="O77" s="273">
        <v>3.5636429749737067E-4</v>
      </c>
      <c r="P77" s="273">
        <v>3.2002361079107539E-4</v>
      </c>
      <c r="Q77" s="273">
        <v>4.1934337383425156E-4</v>
      </c>
      <c r="R77" s="273">
        <v>4.9891425790753142E-4</v>
      </c>
      <c r="S77" s="273">
        <v>2.7403008444778463E-4</v>
      </c>
      <c r="T77" s="273">
        <v>3.1357570867702827E-4</v>
      </c>
      <c r="U77" s="273">
        <v>3.7432940457327154E-4</v>
      </c>
      <c r="V77" s="273">
        <v>6.3543867242467583E-4</v>
      </c>
      <c r="W77" s="273">
        <v>6.6245537916899118E-4</v>
      </c>
      <c r="X77" s="273">
        <v>3.6390849079933252E-4</v>
      </c>
      <c r="Y77" s="273">
        <v>2.467226261136678E-4</v>
      </c>
      <c r="Z77" s="273">
        <v>3.0761936513146724E-4</v>
      </c>
      <c r="AA77" s="273">
        <v>5.3478709384356313E-4</v>
      </c>
      <c r="AB77" s="273">
        <v>7.6096996102832117E-4</v>
      </c>
      <c r="AC77" s="273">
        <v>4.3703032583520613E-4</v>
      </c>
      <c r="AD77" s="273">
        <v>2.7462092284365826E-4</v>
      </c>
      <c r="AE77" s="273">
        <v>5.6404451437491005E-4</v>
      </c>
      <c r="AF77" s="273">
        <v>3.0859191271316735E-4</v>
      </c>
      <c r="AG77" s="273">
        <v>2.2516436471797558E-4</v>
      </c>
      <c r="AH77" s="273">
        <v>4.9968931961096919E-4</v>
      </c>
      <c r="AI77" s="273">
        <v>4.9960232226067304E-4</v>
      </c>
      <c r="AJ77" s="273">
        <v>1.5024121578601298E-3</v>
      </c>
      <c r="AK77" s="273">
        <v>0</v>
      </c>
      <c r="AL77" s="273">
        <v>0</v>
      </c>
      <c r="AM77" s="273">
        <v>1.1165689867865398E-4</v>
      </c>
      <c r="AN77" s="273">
        <v>2.968975058423982E-4</v>
      </c>
      <c r="AO77" s="273">
        <v>4.1448814443053802E-4</v>
      </c>
      <c r="AP77" s="273">
        <v>0</v>
      </c>
      <c r="AQ77" s="273">
        <v>2.6142563394085275E-4</v>
      </c>
      <c r="AR77" s="273">
        <v>9.3663409118289478E-4</v>
      </c>
      <c r="AS77" s="273">
        <v>2.2244155214613991E-4</v>
      </c>
      <c r="AT77" s="273">
        <v>4.4968046767090595E-4</v>
      </c>
      <c r="AU77" s="273">
        <v>3.8202699850896685E-4</v>
      </c>
      <c r="AV77" s="273">
        <v>4.6481225272281131E-4</v>
      </c>
      <c r="AW77" s="273">
        <v>4.6817329710598701E-4</v>
      </c>
      <c r="AX77" s="273">
        <v>5.926254989722195E-4</v>
      </c>
      <c r="AY77" s="273">
        <v>3.0058203857571806E-4</v>
      </c>
      <c r="AZ77" s="273">
        <v>3.2894835153812383E-4</v>
      </c>
      <c r="BA77" s="273">
        <v>5.3856571486173368E-4</v>
      </c>
      <c r="BB77" s="273">
        <v>2.6257961248521861E-4</v>
      </c>
      <c r="BC77" s="273">
        <v>1.863370869315195E-3</v>
      </c>
      <c r="BD77" s="273">
        <v>6.6205221183902754E-4</v>
      </c>
      <c r="BE77" s="273">
        <v>1.5140131600166964E-4</v>
      </c>
      <c r="BF77" s="273">
        <v>3.3393001384729698E-4</v>
      </c>
      <c r="BG77" s="273">
        <v>4.9117497621789942E-4</v>
      </c>
      <c r="BH77" s="273">
        <v>3.047166505198587E-4</v>
      </c>
      <c r="BI77" s="273">
        <v>8.3157885551880459E-4</v>
      </c>
      <c r="BJ77" s="273">
        <v>3.902127729554932E-4</v>
      </c>
      <c r="BK77" s="273">
        <v>4.2678811415707501E-4</v>
      </c>
      <c r="BL77" s="273">
        <v>3.4100800467190469E-4</v>
      </c>
      <c r="BM77" s="273">
        <v>3.3488949974146674E-4</v>
      </c>
      <c r="BN77" s="273">
        <v>1.7520586501068992E-4</v>
      </c>
      <c r="BO77" s="273">
        <v>4.9937128412528837E-4</v>
      </c>
      <c r="BP77" s="273">
        <v>2.0000339719262986E-3</v>
      </c>
      <c r="BQ77" s="273">
        <v>1.2984902881846088E-3</v>
      </c>
      <c r="BR77" s="273">
        <v>4.6980109317765596E-4</v>
      </c>
      <c r="BS77" s="273">
        <v>2.040404489175729E-3</v>
      </c>
      <c r="BT77" s="273">
        <v>2.0477521179295078E-4</v>
      </c>
      <c r="BU77" s="273">
        <v>1.8187728932903642E-4</v>
      </c>
      <c r="BV77" s="273">
        <v>1.3018327391652347E-4</v>
      </c>
      <c r="BW77" s="273">
        <v>1.0003927870269516</v>
      </c>
      <c r="BX77" s="273">
        <v>5.8711848172164746E-4</v>
      </c>
      <c r="BY77" s="273">
        <v>3.5102453127943052E-4</v>
      </c>
      <c r="BZ77" s="273">
        <v>5.4983883070601665E-4</v>
      </c>
      <c r="CA77" s="273">
        <v>3.6197978225519824E-4</v>
      </c>
      <c r="CB77" s="273">
        <v>2.4969908845468782E-3</v>
      </c>
      <c r="CC77" s="273">
        <v>3.6834467999280755E-4</v>
      </c>
      <c r="CD77" s="273">
        <v>3.1138458130926819E-4</v>
      </c>
      <c r="CE77" s="273">
        <v>7.3676334915859297E-4</v>
      </c>
      <c r="CF77" s="273">
        <v>5.0747460216234511E-4</v>
      </c>
      <c r="CG77" s="273">
        <v>8.4848222626902068E-4</v>
      </c>
      <c r="CH77" s="273">
        <v>3.8510298498900872E-4</v>
      </c>
      <c r="CI77" s="273">
        <v>1.0675526706939488E-3</v>
      </c>
      <c r="CJ77" s="273">
        <v>7.9143127065506389E-4</v>
      </c>
      <c r="CK77" s="273">
        <v>1.3845655013300551E-3</v>
      </c>
      <c r="CL77" s="273">
        <v>3.758668938594579E-4</v>
      </c>
      <c r="CM77" s="273">
        <v>3.144417366170995E-4</v>
      </c>
      <c r="CN77" s="273">
        <v>1.9519658465519369E-4</v>
      </c>
      <c r="CO77" s="273">
        <v>8.1488783878671959E-4</v>
      </c>
      <c r="CP77" s="273">
        <v>2.509713794690707E-4</v>
      </c>
      <c r="CQ77" s="273">
        <v>3.4112770408213503E-4</v>
      </c>
      <c r="CR77" s="273">
        <v>1.9897618310470649E-4</v>
      </c>
      <c r="CS77" s="273">
        <v>3.4229283060111605E-4</v>
      </c>
      <c r="CT77" s="273">
        <v>4.2668242445647231E-4</v>
      </c>
      <c r="CU77" s="273">
        <v>5.3590680965309929E-4</v>
      </c>
      <c r="CV77" s="273">
        <v>4.5138711245598548E-4</v>
      </c>
      <c r="CW77" s="273">
        <v>3.6464789163092741E-4</v>
      </c>
      <c r="CX77" s="273">
        <v>5.4238267706759697E-4</v>
      </c>
      <c r="CY77" s="273">
        <v>4.8318211054299828E-4</v>
      </c>
      <c r="CZ77" s="273">
        <v>2.6139390713066117E-3</v>
      </c>
      <c r="DA77" s="298">
        <v>1.052775875868772</v>
      </c>
      <c r="DB77" s="298">
        <v>0.82607218999999998</v>
      </c>
    </row>
    <row r="78" spans="1:106" s="275" customFormat="1" ht="15" customHeight="1" x14ac:dyDescent="0.15">
      <c r="A78" s="276" t="s">
        <v>400</v>
      </c>
      <c r="B78" s="277" t="s">
        <v>587</v>
      </c>
      <c r="C78" s="272">
        <v>1.2029240787721949E-2</v>
      </c>
      <c r="D78" s="273">
        <v>4.7196817825207404E-2</v>
      </c>
      <c r="E78" s="273">
        <v>1.0042781151084946E-2</v>
      </c>
      <c r="F78" s="273">
        <v>3.5319815735280508E-2</v>
      </c>
      <c r="G78" s="273">
        <v>9.3376468749620523E-3</v>
      </c>
      <c r="H78" s="273">
        <v>0</v>
      </c>
      <c r="I78" s="273">
        <v>1.3307055534116959E-2</v>
      </c>
      <c r="J78" s="273">
        <v>3.3156417805951202E-2</v>
      </c>
      <c r="K78" s="273">
        <v>2.0273799175027665E-2</v>
      </c>
      <c r="L78" s="273">
        <v>3.4258341359196115E-2</v>
      </c>
      <c r="M78" s="273">
        <v>2.4380529560298916E-2</v>
      </c>
      <c r="N78" s="273">
        <v>1.9869455069750942E-2</v>
      </c>
      <c r="O78" s="273">
        <v>1.4565154799694583E-2</v>
      </c>
      <c r="P78" s="273">
        <v>3.0722114744005859E-2</v>
      </c>
      <c r="Q78" s="273">
        <v>9.5470623501278853E-3</v>
      </c>
      <c r="R78" s="273">
        <v>9.2848937307981171E-3</v>
      </c>
      <c r="S78" s="273">
        <v>3.032953677447121E-2</v>
      </c>
      <c r="T78" s="273">
        <v>1.875999087849415E-2</v>
      </c>
      <c r="U78" s="273">
        <v>2.5357464553541161E-2</v>
      </c>
      <c r="V78" s="273">
        <v>2.3328762996287028E-2</v>
      </c>
      <c r="W78" s="273">
        <v>1.3932218336945875E-2</v>
      </c>
      <c r="X78" s="273">
        <v>2.2658456088378708E-2</v>
      </c>
      <c r="Y78" s="273">
        <v>6.8567460173951881E-3</v>
      </c>
      <c r="Z78" s="273">
        <v>1.0864244125413322E-2</v>
      </c>
      <c r="AA78" s="273">
        <v>1.2627121120511536E-2</v>
      </c>
      <c r="AB78" s="273">
        <v>1.0826091466768939E-2</v>
      </c>
      <c r="AC78" s="273">
        <v>1.6658870271283401E-2</v>
      </c>
      <c r="AD78" s="273">
        <v>4.5138790212376288E-2</v>
      </c>
      <c r="AE78" s="273">
        <v>1.0379712009824019E-2</v>
      </c>
      <c r="AF78" s="273">
        <v>1.0635694270663585E-2</v>
      </c>
      <c r="AG78" s="273">
        <v>1.5116751083609378E-2</v>
      </c>
      <c r="AH78" s="273">
        <v>1.9984917236617217E-2</v>
      </c>
      <c r="AI78" s="273">
        <v>3.4166724234804643E-2</v>
      </c>
      <c r="AJ78" s="273">
        <v>2.6802639598253786E-2</v>
      </c>
      <c r="AK78" s="273">
        <v>0</v>
      </c>
      <c r="AL78" s="273">
        <v>0</v>
      </c>
      <c r="AM78" s="273">
        <v>4.7196260383077591E-3</v>
      </c>
      <c r="AN78" s="273">
        <v>2.9886666222893547E-2</v>
      </c>
      <c r="AO78" s="273">
        <v>2.6720799387946248E-2</v>
      </c>
      <c r="AP78" s="273">
        <v>0</v>
      </c>
      <c r="AQ78" s="273">
        <v>1.1189126873404637E-2</v>
      </c>
      <c r="AR78" s="273">
        <v>1.5173807843452762E-2</v>
      </c>
      <c r="AS78" s="273">
        <v>1.1099121850811803E-2</v>
      </c>
      <c r="AT78" s="273">
        <v>9.345087440866446E-3</v>
      </c>
      <c r="AU78" s="273">
        <v>7.9961831573390173E-3</v>
      </c>
      <c r="AV78" s="273">
        <v>9.5129388072770077E-3</v>
      </c>
      <c r="AW78" s="273">
        <v>9.7901940508561772E-3</v>
      </c>
      <c r="AX78" s="273">
        <v>8.9236225847159571E-3</v>
      </c>
      <c r="AY78" s="273">
        <v>9.2399837529504644E-3</v>
      </c>
      <c r="AZ78" s="273">
        <v>9.2833339141509957E-3</v>
      </c>
      <c r="BA78" s="273">
        <v>7.132504230838616E-3</v>
      </c>
      <c r="BB78" s="273">
        <v>8.2572528431747588E-3</v>
      </c>
      <c r="BC78" s="273">
        <v>8.1877194376795952E-3</v>
      </c>
      <c r="BD78" s="273">
        <v>1.127932166352209E-2</v>
      </c>
      <c r="BE78" s="273">
        <v>1.1068052862878673E-2</v>
      </c>
      <c r="BF78" s="273">
        <v>1.4107229693933739E-2</v>
      </c>
      <c r="BG78" s="273">
        <v>1.0486739655494093E-2</v>
      </c>
      <c r="BH78" s="273">
        <v>1.2073929990467008E-2</v>
      </c>
      <c r="BI78" s="273">
        <v>0.34056854215482263</v>
      </c>
      <c r="BJ78" s="273">
        <v>2.0947029465805986E-2</v>
      </c>
      <c r="BK78" s="273">
        <v>2.077942611888502E-2</v>
      </c>
      <c r="BL78" s="273">
        <v>2.1170046501178336E-2</v>
      </c>
      <c r="BM78" s="273">
        <v>8.2957673536676237E-3</v>
      </c>
      <c r="BN78" s="273">
        <v>2.2156407765861846E-2</v>
      </c>
      <c r="BO78" s="273">
        <v>1.1136493550494161E-2</v>
      </c>
      <c r="BP78" s="273">
        <v>2.1901151202139174E-2</v>
      </c>
      <c r="BQ78" s="273">
        <v>6.0782453658090232E-3</v>
      </c>
      <c r="BR78" s="273">
        <v>5.3397697308148707E-3</v>
      </c>
      <c r="BS78" s="273">
        <v>9.4556951641202036E-3</v>
      </c>
      <c r="BT78" s="273">
        <v>1.6673117927805783E-3</v>
      </c>
      <c r="BU78" s="273">
        <v>1.9837157341359444E-3</v>
      </c>
      <c r="BV78" s="273">
        <v>8.6136569300984775E-4</v>
      </c>
      <c r="BW78" s="273">
        <v>2.8380758471389777E-3</v>
      </c>
      <c r="BX78" s="273">
        <v>1.0046788517265526</v>
      </c>
      <c r="BY78" s="273">
        <v>7.5330173170586557E-3</v>
      </c>
      <c r="BZ78" s="273">
        <v>5.2940047517662531E-3</v>
      </c>
      <c r="CA78" s="273">
        <v>6.1672181581613238E-3</v>
      </c>
      <c r="CB78" s="273">
        <v>3.4457967435407274E-3</v>
      </c>
      <c r="CC78" s="273">
        <v>3.6259627627867066E-3</v>
      </c>
      <c r="CD78" s="273">
        <v>4.1220121134219433E-3</v>
      </c>
      <c r="CE78" s="273">
        <v>6.8347795217810786E-2</v>
      </c>
      <c r="CF78" s="273">
        <v>7.6546050917147635E-3</v>
      </c>
      <c r="CG78" s="273">
        <v>7.1434304948272478E-3</v>
      </c>
      <c r="CH78" s="273">
        <v>9.504816119026949E-3</v>
      </c>
      <c r="CI78" s="273">
        <v>7.6727735849625471E-3</v>
      </c>
      <c r="CJ78" s="273">
        <v>4.2859914477452977E-3</v>
      </c>
      <c r="CK78" s="273">
        <v>9.6921838952116462E-3</v>
      </c>
      <c r="CL78" s="273">
        <v>7.9885480644349121E-3</v>
      </c>
      <c r="CM78" s="273">
        <v>6.5560828336798218E-3</v>
      </c>
      <c r="CN78" s="273">
        <v>4.4619150747701817E-3</v>
      </c>
      <c r="CO78" s="273">
        <v>1.1898881076232683E-2</v>
      </c>
      <c r="CP78" s="273">
        <v>4.317290800150907E-3</v>
      </c>
      <c r="CQ78" s="273">
        <v>5.8027327868727758E-3</v>
      </c>
      <c r="CR78" s="273">
        <v>8.5869300841923228E-3</v>
      </c>
      <c r="CS78" s="273">
        <v>3.9116738282222903E-3</v>
      </c>
      <c r="CT78" s="273">
        <v>8.794262934492288E-3</v>
      </c>
      <c r="CU78" s="273">
        <v>1.59866757044137E-2</v>
      </c>
      <c r="CV78" s="273">
        <v>4.4491462447357353E-3</v>
      </c>
      <c r="CW78" s="273">
        <v>4.690425565858013E-3</v>
      </c>
      <c r="CX78" s="273">
        <v>1.7381525995371908E-2</v>
      </c>
      <c r="CY78" s="273">
        <v>4.0944608029541887E-3</v>
      </c>
      <c r="CZ78" s="273">
        <v>3.8716777199650207E-2</v>
      </c>
      <c r="DA78" s="298">
        <v>2.7151739319431094</v>
      </c>
      <c r="DB78" s="298">
        <v>2.1304911500000001</v>
      </c>
    </row>
    <row r="79" spans="1:106" s="275" customFormat="1" ht="15" customHeight="1" x14ac:dyDescent="0.15">
      <c r="A79" s="276" t="s">
        <v>401</v>
      </c>
      <c r="B79" s="277" t="s">
        <v>588</v>
      </c>
      <c r="C79" s="272">
        <v>4.8506597613261773E-2</v>
      </c>
      <c r="D79" s="273">
        <v>1.6807228312760651E-2</v>
      </c>
      <c r="E79" s="273">
        <v>1.8098697002772873E-2</v>
      </c>
      <c r="F79" s="273">
        <v>2.7502936761051779E-2</v>
      </c>
      <c r="G79" s="273">
        <v>2.629149885679331E-2</v>
      </c>
      <c r="H79" s="273">
        <v>0</v>
      </c>
      <c r="I79" s="273">
        <v>0.23578413517773877</v>
      </c>
      <c r="J79" s="273">
        <v>1.0722436627537737E-2</v>
      </c>
      <c r="K79" s="273">
        <v>1.9666378434954137E-2</v>
      </c>
      <c r="L79" s="273">
        <v>2.518845233650065E-2</v>
      </c>
      <c r="M79" s="273">
        <v>1.2839563317685541E-2</v>
      </c>
      <c r="N79" s="273">
        <v>1.1572145216041434E-2</v>
      </c>
      <c r="O79" s="273">
        <v>1.1130273652200096E-2</v>
      </c>
      <c r="P79" s="273">
        <v>1.3285499442363444E-2</v>
      </c>
      <c r="Q79" s="273">
        <v>1.5029954480283794E-2</v>
      </c>
      <c r="R79" s="273">
        <v>9.958919210022045E-3</v>
      </c>
      <c r="S79" s="273">
        <v>2.3223797515846328E-2</v>
      </c>
      <c r="T79" s="273">
        <v>9.6032523150043347E-3</v>
      </c>
      <c r="U79" s="273">
        <v>7.9163610821207358E-3</v>
      </c>
      <c r="V79" s="273">
        <v>6.1338305916010197E-3</v>
      </c>
      <c r="W79" s="273">
        <v>1.0605907687719842E-2</v>
      </c>
      <c r="X79" s="273">
        <v>5.6877270860747238E-3</v>
      </c>
      <c r="Y79" s="273">
        <v>8.4537513492579965E-3</v>
      </c>
      <c r="Z79" s="273">
        <v>5.9572875993205319E-3</v>
      </c>
      <c r="AA79" s="273">
        <v>3.3023463060376382E-3</v>
      </c>
      <c r="AB79" s="273">
        <v>4.5253840838232525E-3</v>
      </c>
      <c r="AC79" s="273">
        <v>2.3545119923631896E-3</v>
      </c>
      <c r="AD79" s="273">
        <v>1.1540190754184153E-2</v>
      </c>
      <c r="AE79" s="273">
        <v>3.2010046048044347E-3</v>
      </c>
      <c r="AF79" s="273">
        <v>3.401101481373868E-3</v>
      </c>
      <c r="AG79" s="273">
        <v>1.7034102264231268E-2</v>
      </c>
      <c r="AH79" s="273">
        <v>1.7992449990271109E-2</v>
      </c>
      <c r="AI79" s="273">
        <v>4.4885695008972652E-2</v>
      </c>
      <c r="AJ79" s="273">
        <v>1.6429515200623263E-2</v>
      </c>
      <c r="AK79" s="273">
        <v>0</v>
      </c>
      <c r="AL79" s="273">
        <v>0</v>
      </c>
      <c r="AM79" s="273">
        <v>4.4729197926334386E-3</v>
      </c>
      <c r="AN79" s="273">
        <v>7.6016798836508366E-3</v>
      </c>
      <c r="AO79" s="273">
        <v>4.8884132302714003E-2</v>
      </c>
      <c r="AP79" s="273">
        <v>0</v>
      </c>
      <c r="AQ79" s="273">
        <v>6.4507989545316271E-3</v>
      </c>
      <c r="AR79" s="273">
        <v>1.2018835213037152E-2</v>
      </c>
      <c r="AS79" s="273">
        <v>9.4449112539737052E-3</v>
      </c>
      <c r="AT79" s="273">
        <v>6.2841406332396427E-3</v>
      </c>
      <c r="AU79" s="273">
        <v>5.8579549916614139E-3</v>
      </c>
      <c r="AV79" s="273">
        <v>8.5088856011246022E-3</v>
      </c>
      <c r="AW79" s="273">
        <v>6.0955842350950444E-3</v>
      </c>
      <c r="AX79" s="273">
        <v>2.3123954024932935E-3</v>
      </c>
      <c r="AY79" s="273">
        <v>4.0595579095766008E-3</v>
      </c>
      <c r="AZ79" s="273">
        <v>4.6136634822830517E-3</v>
      </c>
      <c r="BA79" s="273">
        <v>3.3591144104646647E-3</v>
      </c>
      <c r="BB79" s="273">
        <v>5.2363466486018478E-3</v>
      </c>
      <c r="BC79" s="273">
        <v>1.7652802431611346E-3</v>
      </c>
      <c r="BD79" s="273">
        <v>5.3884216672469452E-3</v>
      </c>
      <c r="BE79" s="273">
        <v>1.9646448261635883E-3</v>
      </c>
      <c r="BF79" s="273">
        <v>3.4426252545686339E-3</v>
      </c>
      <c r="BG79" s="273">
        <v>2.5098222976859845E-3</v>
      </c>
      <c r="BH79" s="273">
        <v>1.9009355294621163E-2</v>
      </c>
      <c r="BI79" s="273">
        <v>1.2455328202421064E-2</v>
      </c>
      <c r="BJ79" s="273">
        <v>1.9373433119598358E-2</v>
      </c>
      <c r="BK79" s="273">
        <v>2.2697084204594976E-2</v>
      </c>
      <c r="BL79" s="273">
        <v>2.4489224939741927E-2</v>
      </c>
      <c r="BM79" s="273">
        <v>1.2019608190060725E-2</v>
      </c>
      <c r="BN79" s="273">
        <v>5.5542075437882985E-3</v>
      </c>
      <c r="BO79" s="273">
        <v>1.0751323776145717E-2</v>
      </c>
      <c r="BP79" s="273">
        <v>2.3727363486534966E-2</v>
      </c>
      <c r="BQ79" s="273">
        <v>4.1946424150902779E-2</v>
      </c>
      <c r="BR79" s="273">
        <v>3.3500118536591246E-2</v>
      </c>
      <c r="BS79" s="273">
        <v>8.7121210004041418E-3</v>
      </c>
      <c r="BT79" s="273">
        <v>6.5323323096709877E-3</v>
      </c>
      <c r="BU79" s="273">
        <v>5.1971955651688969E-3</v>
      </c>
      <c r="BV79" s="273">
        <v>1.5579597755573059E-3</v>
      </c>
      <c r="BW79" s="273">
        <v>4.7016080681524814E-3</v>
      </c>
      <c r="BX79" s="273">
        <v>3.2664537318292963E-3</v>
      </c>
      <c r="BY79" s="273">
        <v>1.0061235722818858</v>
      </c>
      <c r="BZ79" s="273">
        <v>8.8391030035293323E-3</v>
      </c>
      <c r="CA79" s="273">
        <v>3.9353741292361636E-3</v>
      </c>
      <c r="CB79" s="273">
        <v>4.3871858348105775E-3</v>
      </c>
      <c r="CC79" s="273">
        <v>4.6857270649629176E-3</v>
      </c>
      <c r="CD79" s="273">
        <v>5.3395398919154806E-3</v>
      </c>
      <c r="CE79" s="273">
        <v>7.9450224110724516E-3</v>
      </c>
      <c r="CF79" s="273">
        <v>1.0480336976031129E-2</v>
      </c>
      <c r="CG79" s="273">
        <v>1.1724569488430796E-2</v>
      </c>
      <c r="CH79" s="273">
        <v>1.4496760136252887E-2</v>
      </c>
      <c r="CI79" s="273">
        <v>1.4953579215550638E-2</v>
      </c>
      <c r="CJ79" s="273">
        <v>1.06222389079491E-2</v>
      </c>
      <c r="CK79" s="273">
        <v>7.8470790240149479E-3</v>
      </c>
      <c r="CL79" s="273">
        <v>5.985391076460846E-3</v>
      </c>
      <c r="CM79" s="273">
        <v>8.2707567790527084E-3</v>
      </c>
      <c r="CN79" s="273">
        <v>7.8451934629394978E-3</v>
      </c>
      <c r="CO79" s="273">
        <v>1.3846990902115927E-2</v>
      </c>
      <c r="CP79" s="273">
        <v>1.2689855235975536E-2</v>
      </c>
      <c r="CQ79" s="273">
        <v>1.5579434498281825E-2</v>
      </c>
      <c r="CR79" s="273">
        <v>6.0865783919380511E-3</v>
      </c>
      <c r="CS79" s="273">
        <v>8.257794158415108E-3</v>
      </c>
      <c r="CT79" s="273">
        <v>3.6655008949671865E-2</v>
      </c>
      <c r="CU79" s="273">
        <v>6.8993576952616669E-3</v>
      </c>
      <c r="CV79" s="273">
        <v>1.7058173520462058E-2</v>
      </c>
      <c r="CW79" s="273">
        <v>2.8162812204744106E-2</v>
      </c>
      <c r="CX79" s="273">
        <v>2.7985228539920588E-2</v>
      </c>
      <c r="CY79" s="273">
        <v>6.1625661796680109E-3</v>
      </c>
      <c r="CZ79" s="273">
        <v>1.8182504265257516E-2</v>
      </c>
      <c r="DA79" s="298">
        <v>2.4414435244810968</v>
      </c>
      <c r="DB79" s="298">
        <v>1.9157055700000001</v>
      </c>
    </row>
    <row r="80" spans="1:106" s="275" customFormat="1" ht="15" customHeight="1" x14ac:dyDescent="0.15">
      <c r="A80" s="276" t="s">
        <v>402</v>
      </c>
      <c r="B80" s="277" t="s">
        <v>589</v>
      </c>
      <c r="C80" s="272">
        <v>3.8421964813960843E-4</v>
      </c>
      <c r="D80" s="273">
        <v>8.3709145933772041E-4</v>
      </c>
      <c r="E80" s="273">
        <v>1.4104347616124518E-4</v>
      </c>
      <c r="F80" s="273">
        <v>1.3522783895705769E-4</v>
      </c>
      <c r="G80" s="273">
        <v>2.6136355264170223E-4</v>
      </c>
      <c r="H80" s="273">
        <v>0</v>
      </c>
      <c r="I80" s="273">
        <v>2.8305768048531119E-4</v>
      </c>
      <c r="J80" s="273">
        <v>3.9707582728370556E-4</v>
      </c>
      <c r="K80" s="273">
        <v>1.706444399020854E-4</v>
      </c>
      <c r="L80" s="273">
        <v>5.6403455046203255E-4</v>
      </c>
      <c r="M80" s="273">
        <v>1.4561405650475478E-4</v>
      </c>
      <c r="N80" s="273">
        <v>2.0723614623890683E-4</v>
      </c>
      <c r="O80" s="273">
        <v>1.6777328673402459E-4</v>
      </c>
      <c r="P80" s="273">
        <v>6.9596979766810198E-4</v>
      </c>
      <c r="Q80" s="273">
        <v>1.0359285811800442E-4</v>
      </c>
      <c r="R80" s="273">
        <v>5.7647800077466984E-5</v>
      </c>
      <c r="S80" s="273">
        <v>6.6423133948020647E-4</v>
      </c>
      <c r="T80" s="273">
        <v>2.1553264973849399E-4</v>
      </c>
      <c r="U80" s="273">
        <v>6.5477937112672568E-4</v>
      </c>
      <c r="V80" s="273">
        <v>2.5222027557919032E-4</v>
      </c>
      <c r="W80" s="273">
        <v>1.3570282888504778E-4</v>
      </c>
      <c r="X80" s="273">
        <v>6.6882025276089857E-4</v>
      </c>
      <c r="Y80" s="273">
        <v>2.2031741302831363E-4</v>
      </c>
      <c r="Z80" s="273">
        <v>2.8104921113391657E-4</v>
      </c>
      <c r="AA80" s="273">
        <v>3.1890064600621906E-4</v>
      </c>
      <c r="AB80" s="273">
        <v>1.3859161189766614E-4</v>
      </c>
      <c r="AC80" s="273">
        <v>2.9730667976003001E-4</v>
      </c>
      <c r="AD80" s="273">
        <v>4.310780752132235E-4</v>
      </c>
      <c r="AE80" s="273">
        <v>1.0089810345578939E-4</v>
      </c>
      <c r="AF80" s="273">
        <v>9.9400587147833991E-5</v>
      </c>
      <c r="AG80" s="273">
        <v>1.1169337934226279E-4</v>
      </c>
      <c r="AH80" s="273">
        <v>3.7992768236431562E-4</v>
      </c>
      <c r="AI80" s="273">
        <v>1.4133122503056518E-3</v>
      </c>
      <c r="AJ80" s="273">
        <v>1.1440813461781145E-3</v>
      </c>
      <c r="AK80" s="273">
        <v>0</v>
      </c>
      <c r="AL80" s="273">
        <v>0</v>
      </c>
      <c r="AM80" s="273">
        <v>1.4203959552931187E-4</v>
      </c>
      <c r="AN80" s="273">
        <v>9.5282848925694243E-4</v>
      </c>
      <c r="AO80" s="273">
        <v>2.275445583124462E-3</v>
      </c>
      <c r="AP80" s="273">
        <v>0</v>
      </c>
      <c r="AQ80" s="273">
        <v>1.524338395493164E-4</v>
      </c>
      <c r="AR80" s="273">
        <v>3.8049552241927929E-4</v>
      </c>
      <c r="AS80" s="273">
        <v>2.5297717203975716E-4</v>
      </c>
      <c r="AT80" s="273">
        <v>1.6459925523031038E-4</v>
      </c>
      <c r="AU80" s="273">
        <v>1.2984790778735442E-4</v>
      </c>
      <c r="AV80" s="273">
        <v>1.1101705259815943E-4</v>
      </c>
      <c r="AW80" s="273">
        <v>9.7615206504771893E-5</v>
      </c>
      <c r="AX80" s="273">
        <v>1.0384082732365198E-4</v>
      </c>
      <c r="AY80" s="273">
        <v>1.2313376355030091E-4</v>
      </c>
      <c r="AZ80" s="273">
        <v>1.1703614688286702E-4</v>
      </c>
      <c r="BA80" s="273">
        <v>5.8993199215928153E-5</v>
      </c>
      <c r="BB80" s="273">
        <v>1.055445527172246E-4</v>
      </c>
      <c r="BC80" s="273">
        <v>8.7203673862667623E-5</v>
      </c>
      <c r="BD80" s="273">
        <v>7.1739634258194738E-5</v>
      </c>
      <c r="BE80" s="273">
        <v>3.270505096277223E-4</v>
      </c>
      <c r="BF80" s="273">
        <v>2.8705392453101523E-4</v>
      </c>
      <c r="BG80" s="273">
        <v>1.8772359337748093E-4</v>
      </c>
      <c r="BH80" s="273">
        <v>1.0268361285338282E-4</v>
      </c>
      <c r="BI80" s="273">
        <v>1.1755890736643321E-2</v>
      </c>
      <c r="BJ80" s="273">
        <v>1.9210602861286427E-4</v>
      </c>
      <c r="BK80" s="273">
        <v>1.6485769928061282E-4</v>
      </c>
      <c r="BL80" s="273">
        <v>3.2686154539152297E-4</v>
      </c>
      <c r="BM80" s="273">
        <v>3.2272155187283827E-4</v>
      </c>
      <c r="BN80" s="273">
        <v>5.4435712959563141E-4</v>
      </c>
      <c r="BO80" s="273">
        <v>9.5716892135164276E-5</v>
      </c>
      <c r="BP80" s="273">
        <v>1.1641992448074757E-4</v>
      </c>
      <c r="BQ80" s="273">
        <v>6.7278210595774233E-5</v>
      </c>
      <c r="BR80" s="273">
        <v>6.6412793735044326E-5</v>
      </c>
      <c r="BS80" s="273">
        <v>4.9859447383442587E-5</v>
      </c>
      <c r="BT80" s="273">
        <v>2.0536893654486692E-5</v>
      </c>
      <c r="BU80" s="273">
        <v>1.6365459714424697E-5</v>
      </c>
      <c r="BV80" s="273">
        <v>7.0526290614306107E-6</v>
      </c>
      <c r="BW80" s="273">
        <v>3.4729291490351285E-5</v>
      </c>
      <c r="BX80" s="273">
        <v>3.7730536113784866E-4</v>
      </c>
      <c r="BY80" s="273">
        <v>7.8245721981304772E-4</v>
      </c>
      <c r="BZ80" s="273">
        <v>1.0179841962655407</v>
      </c>
      <c r="CA80" s="273">
        <v>2.9229780739339158E-4</v>
      </c>
      <c r="CB80" s="273">
        <v>3.7430260798028958E-5</v>
      </c>
      <c r="CC80" s="273">
        <v>3.5843038079259346E-5</v>
      </c>
      <c r="CD80" s="273">
        <v>3.4777699879589744E-5</v>
      </c>
      <c r="CE80" s="273">
        <v>2.2812840258954476E-4</v>
      </c>
      <c r="CF80" s="273">
        <v>3.3424449655704507E-5</v>
      </c>
      <c r="CG80" s="273">
        <v>4.7836024171469528E-5</v>
      </c>
      <c r="CH80" s="273">
        <v>7.8620623035238245E-5</v>
      </c>
      <c r="CI80" s="273">
        <v>4.7498184004139147E-5</v>
      </c>
      <c r="CJ80" s="273">
        <v>4.8394512822128327E-5</v>
      </c>
      <c r="CK80" s="273">
        <v>7.8034725038744177E-5</v>
      </c>
      <c r="CL80" s="273">
        <v>4.1254462464891891E-5</v>
      </c>
      <c r="CM80" s="273">
        <v>5.1797637719389678E-5</v>
      </c>
      <c r="CN80" s="273">
        <v>4.6247677985082578E-5</v>
      </c>
      <c r="CO80" s="273">
        <v>6.7570104115324454E-5</v>
      </c>
      <c r="CP80" s="273">
        <v>4.3829742215281772E-5</v>
      </c>
      <c r="CQ80" s="273">
        <v>3.9877534584902669E-5</v>
      </c>
      <c r="CR80" s="273">
        <v>1.4457188561021488E-4</v>
      </c>
      <c r="CS80" s="273">
        <v>3.3919371114694929E-5</v>
      </c>
      <c r="CT80" s="273">
        <v>9.911581953622945E-5</v>
      </c>
      <c r="CU80" s="273">
        <v>1.1526187129765513E-4</v>
      </c>
      <c r="CV80" s="273">
        <v>6.3159683425410159E-5</v>
      </c>
      <c r="CW80" s="273">
        <v>7.1779370297308894E-5</v>
      </c>
      <c r="CX80" s="273">
        <v>8.1558399351697077E-5</v>
      </c>
      <c r="CY80" s="273">
        <v>3.9224081818955856E-4</v>
      </c>
      <c r="CZ80" s="273">
        <v>1.4677689241747037E-4</v>
      </c>
      <c r="DA80" s="298">
        <v>1.0536371112622873</v>
      </c>
      <c r="DB80" s="298">
        <v>0.82674797</v>
      </c>
    </row>
    <row r="81" spans="1:106" s="275" customFormat="1" ht="15" customHeight="1" x14ac:dyDescent="0.15">
      <c r="A81" s="276" t="s">
        <v>403</v>
      </c>
      <c r="B81" s="277" t="s">
        <v>590</v>
      </c>
      <c r="C81" s="272">
        <v>8.2961301300132665E-5</v>
      </c>
      <c r="D81" s="273">
        <v>7.0972099161613637E-5</v>
      </c>
      <c r="E81" s="273">
        <v>2.6304128657672491E-4</v>
      </c>
      <c r="F81" s="273">
        <v>6.5221180631989974E-5</v>
      </c>
      <c r="G81" s="273">
        <v>1.2836287536824561E-4</v>
      </c>
      <c r="H81" s="273">
        <v>0</v>
      </c>
      <c r="I81" s="273">
        <v>5.8793165115533634E-4</v>
      </c>
      <c r="J81" s="273">
        <v>1.0720162163999545E-4</v>
      </c>
      <c r="K81" s="273">
        <v>1.1449297343359458E-4</v>
      </c>
      <c r="L81" s="273">
        <v>9.511320276910898E-5</v>
      </c>
      <c r="M81" s="273">
        <v>1.4668300701081461E-4</v>
      </c>
      <c r="N81" s="273">
        <v>1.1969527816511998E-4</v>
      </c>
      <c r="O81" s="273">
        <v>1.530331937731988E-4</v>
      </c>
      <c r="P81" s="273">
        <v>1.3349462438848981E-4</v>
      </c>
      <c r="Q81" s="273">
        <v>2.7858941774152842E-4</v>
      </c>
      <c r="R81" s="273">
        <v>6.2626080460836031E-4</v>
      </c>
      <c r="S81" s="273">
        <v>1.5570135680390555E-4</v>
      </c>
      <c r="T81" s="273">
        <v>3.6597641837260865E-4</v>
      </c>
      <c r="U81" s="273">
        <v>1.6038659622675587E-4</v>
      </c>
      <c r="V81" s="273">
        <v>2.1618910912214132E-4</v>
      </c>
      <c r="W81" s="273">
        <v>3.7809699614326197E-4</v>
      </c>
      <c r="X81" s="273">
        <v>1.4332906285583044E-4</v>
      </c>
      <c r="Y81" s="273">
        <v>1.7127478229825727E-4</v>
      </c>
      <c r="Z81" s="273">
        <v>1.3890533385888155E-4</v>
      </c>
      <c r="AA81" s="273">
        <v>1.6926051257074533E-4</v>
      </c>
      <c r="AB81" s="273">
        <v>1.0234232004138243E-3</v>
      </c>
      <c r="AC81" s="273">
        <v>1.9194874171105585E-4</v>
      </c>
      <c r="AD81" s="273">
        <v>1.3814215803211165E-4</v>
      </c>
      <c r="AE81" s="273">
        <v>2.0985534309633501E-4</v>
      </c>
      <c r="AF81" s="273">
        <v>2.5260952673964696E-4</v>
      </c>
      <c r="AG81" s="273">
        <v>1.4381545251439942E-4</v>
      </c>
      <c r="AH81" s="273">
        <v>2.8589271282089247E-4</v>
      </c>
      <c r="AI81" s="273">
        <v>2.5251742561816811E-4</v>
      </c>
      <c r="AJ81" s="273">
        <v>1.9997166717426387E-4</v>
      </c>
      <c r="AK81" s="273">
        <v>0</v>
      </c>
      <c r="AL81" s="273">
        <v>0</v>
      </c>
      <c r="AM81" s="273">
        <v>6.0017924400308495E-5</v>
      </c>
      <c r="AN81" s="273">
        <v>1.8094566461744545E-4</v>
      </c>
      <c r="AO81" s="273">
        <v>2.1755662216432076E-4</v>
      </c>
      <c r="AP81" s="273">
        <v>0</v>
      </c>
      <c r="AQ81" s="273">
        <v>1.0484973852359852E-4</v>
      </c>
      <c r="AR81" s="273">
        <v>3.7716927178027695E-4</v>
      </c>
      <c r="AS81" s="273">
        <v>2.2078886362134078E-4</v>
      </c>
      <c r="AT81" s="273">
        <v>3.3446322458491659E-4</v>
      </c>
      <c r="AU81" s="273">
        <v>3.5799879540497691E-4</v>
      </c>
      <c r="AV81" s="273">
        <v>2.9892243477480478E-4</v>
      </c>
      <c r="AW81" s="273">
        <v>1.5546993012647339E-4</v>
      </c>
      <c r="AX81" s="273">
        <v>1.7965685280418056E-4</v>
      </c>
      <c r="AY81" s="273">
        <v>2.2456926474167307E-4</v>
      </c>
      <c r="AZ81" s="273">
        <v>3.1021510098030812E-4</v>
      </c>
      <c r="BA81" s="273">
        <v>3.1671680532462142E-4</v>
      </c>
      <c r="BB81" s="273">
        <v>1.9730603679343945E-4</v>
      </c>
      <c r="BC81" s="273">
        <v>3.2294582631560317E-4</v>
      </c>
      <c r="BD81" s="273">
        <v>2.3312067133493035E-4</v>
      </c>
      <c r="BE81" s="273">
        <v>8.5494499589469422E-5</v>
      </c>
      <c r="BF81" s="273">
        <v>1.2454629741212299E-4</v>
      </c>
      <c r="BG81" s="273">
        <v>1.8986013202507677E-4</v>
      </c>
      <c r="BH81" s="273">
        <v>2.0963438021382201E-4</v>
      </c>
      <c r="BI81" s="273">
        <v>9.4801799249169739E-5</v>
      </c>
      <c r="BJ81" s="273">
        <v>1.3202241266019115E-4</v>
      </c>
      <c r="BK81" s="273">
        <v>2.0093681398764977E-4</v>
      </c>
      <c r="BL81" s="273">
        <v>1.4971186395250908E-4</v>
      </c>
      <c r="BM81" s="273">
        <v>4.4033982706551762E-4</v>
      </c>
      <c r="BN81" s="273">
        <v>1.1059061531400801E-4</v>
      </c>
      <c r="BO81" s="273">
        <v>3.4616556008005563E-4</v>
      </c>
      <c r="BP81" s="273">
        <v>8.4780793818647698E-4</v>
      </c>
      <c r="BQ81" s="273">
        <v>1.3555424115298815E-3</v>
      </c>
      <c r="BR81" s="273">
        <v>3.8296306538837326E-4</v>
      </c>
      <c r="BS81" s="273">
        <v>4.117824620429598E-4</v>
      </c>
      <c r="BT81" s="273">
        <v>9.735426200275611E-5</v>
      </c>
      <c r="BU81" s="273">
        <v>9.7531081965498989E-5</v>
      </c>
      <c r="BV81" s="273">
        <v>2.8507895441950992E-5</v>
      </c>
      <c r="BW81" s="273">
        <v>1.0271209154105614E-4</v>
      </c>
      <c r="BX81" s="273">
        <v>1.3904073592236024E-4</v>
      </c>
      <c r="BY81" s="273">
        <v>1.4798948084322871E-4</v>
      </c>
      <c r="BZ81" s="273">
        <v>1.9107715194449355E-4</v>
      </c>
      <c r="CA81" s="273">
        <v>1.001012026589525</v>
      </c>
      <c r="CB81" s="273">
        <v>5.5256082938821556E-4</v>
      </c>
      <c r="CC81" s="273">
        <v>1.7568511588779236E-4</v>
      </c>
      <c r="CD81" s="273">
        <v>1.7360523660838934E-4</v>
      </c>
      <c r="CE81" s="273">
        <v>3.6333549624905977E-3</v>
      </c>
      <c r="CF81" s="273">
        <v>5.1446411008012293E-4</v>
      </c>
      <c r="CG81" s="273">
        <v>1.4811571969816143E-3</v>
      </c>
      <c r="CH81" s="273">
        <v>1.8115826928522792E-3</v>
      </c>
      <c r="CI81" s="273">
        <v>2.4812913379416291E-4</v>
      </c>
      <c r="CJ81" s="273">
        <v>6.8162186998977053E-4</v>
      </c>
      <c r="CK81" s="273">
        <v>1.0674853158257052E-3</v>
      </c>
      <c r="CL81" s="273">
        <v>2.2176860427533635E-4</v>
      </c>
      <c r="CM81" s="273">
        <v>1.4791968479074087E-4</v>
      </c>
      <c r="CN81" s="273">
        <v>1.1989104040452877E-4</v>
      </c>
      <c r="CO81" s="273">
        <v>9.3150338781355587E-4</v>
      </c>
      <c r="CP81" s="273">
        <v>4.0627647686819918E-4</v>
      </c>
      <c r="CQ81" s="273">
        <v>1.0114699095419583E-3</v>
      </c>
      <c r="CR81" s="273">
        <v>1.4102247175681919E-4</v>
      </c>
      <c r="CS81" s="273">
        <v>6.316044158341138E-4</v>
      </c>
      <c r="CT81" s="273">
        <v>2.9680706129977429E-4</v>
      </c>
      <c r="CU81" s="273">
        <v>1.9137721254238683E-4</v>
      </c>
      <c r="CV81" s="273">
        <v>3.4807002748068566E-4</v>
      </c>
      <c r="CW81" s="273">
        <v>4.2531746757920716E-4</v>
      </c>
      <c r="CX81" s="273">
        <v>3.162812128900422E-4</v>
      </c>
      <c r="CY81" s="273">
        <v>1.4512370197002596E-4</v>
      </c>
      <c r="CZ81" s="273">
        <v>1.3300823701711472E-3</v>
      </c>
      <c r="DA81" s="298">
        <v>1.0355656648193914</v>
      </c>
      <c r="DB81" s="298">
        <v>0.81256801000000001</v>
      </c>
    </row>
    <row r="82" spans="1:106" s="275" customFormat="1" ht="15" customHeight="1" x14ac:dyDescent="0.15">
      <c r="A82" s="276" t="s">
        <v>404</v>
      </c>
      <c r="B82" s="277" t="s">
        <v>659</v>
      </c>
      <c r="C82" s="272">
        <v>3.3117485615020628E-4</v>
      </c>
      <c r="D82" s="273">
        <v>1.1715486641805976E-3</v>
      </c>
      <c r="E82" s="273">
        <v>2.46970189525545E-4</v>
      </c>
      <c r="F82" s="273">
        <v>1.1340807069564059E-4</v>
      </c>
      <c r="G82" s="273">
        <v>3.0764252515755064E-4</v>
      </c>
      <c r="H82" s="273">
        <v>0</v>
      </c>
      <c r="I82" s="273">
        <v>2.0102964391732333E-4</v>
      </c>
      <c r="J82" s="273">
        <v>6.6285542823845106E-4</v>
      </c>
      <c r="K82" s="273">
        <v>9.0004033298334192E-4</v>
      </c>
      <c r="L82" s="273">
        <v>1.2739256459828347E-3</v>
      </c>
      <c r="M82" s="273">
        <v>6.6034132527317694E-4</v>
      </c>
      <c r="N82" s="273">
        <v>5.7463124592709209E-4</v>
      </c>
      <c r="O82" s="273">
        <v>3.4878109745060644E-4</v>
      </c>
      <c r="P82" s="273">
        <v>7.2457751938254805E-4</v>
      </c>
      <c r="Q82" s="273">
        <v>2.1201382586907998E-4</v>
      </c>
      <c r="R82" s="273">
        <v>2.1091788854291077E-4</v>
      </c>
      <c r="S82" s="273">
        <v>4.6636040772101263E-4</v>
      </c>
      <c r="T82" s="273">
        <v>4.248480185892171E-4</v>
      </c>
      <c r="U82" s="273">
        <v>4.9715827597650287E-4</v>
      </c>
      <c r="V82" s="273">
        <v>6.5635839502686637E-4</v>
      </c>
      <c r="W82" s="273">
        <v>4.7865633222839881E-4</v>
      </c>
      <c r="X82" s="273">
        <v>4.0776819459255873E-4</v>
      </c>
      <c r="Y82" s="273">
        <v>1.6187057783979117E-4</v>
      </c>
      <c r="Z82" s="273">
        <v>3.4216253928801861E-4</v>
      </c>
      <c r="AA82" s="273">
        <v>4.046937193989571E-4</v>
      </c>
      <c r="AB82" s="273">
        <v>2.4779411816925842E-4</v>
      </c>
      <c r="AC82" s="273">
        <v>4.7645247770570576E-4</v>
      </c>
      <c r="AD82" s="273">
        <v>1.0375587308094172E-3</v>
      </c>
      <c r="AE82" s="273">
        <v>2.3103912738237889E-4</v>
      </c>
      <c r="AF82" s="273">
        <v>2.2860666139372623E-4</v>
      </c>
      <c r="AG82" s="273">
        <v>3.0260128299521222E-4</v>
      </c>
      <c r="AH82" s="273">
        <v>4.2298142346492264E-4</v>
      </c>
      <c r="AI82" s="273">
        <v>1.0852284494294697E-3</v>
      </c>
      <c r="AJ82" s="273">
        <v>9.7879815904928537E-4</v>
      </c>
      <c r="AK82" s="273">
        <v>0</v>
      </c>
      <c r="AL82" s="273">
        <v>0</v>
      </c>
      <c r="AM82" s="273">
        <v>6.1196583095283647E-5</v>
      </c>
      <c r="AN82" s="273">
        <v>7.1591196375971067E-4</v>
      </c>
      <c r="AO82" s="273">
        <v>2.5315636380971644E-4</v>
      </c>
      <c r="AP82" s="273">
        <v>0</v>
      </c>
      <c r="AQ82" s="273">
        <v>2.4026193943602292E-4</v>
      </c>
      <c r="AR82" s="273">
        <v>3.1854505061426771E-4</v>
      </c>
      <c r="AS82" s="273">
        <v>2.4215527396206601E-4</v>
      </c>
      <c r="AT82" s="273">
        <v>1.9662444440083439E-4</v>
      </c>
      <c r="AU82" s="273">
        <v>1.5883569508634622E-4</v>
      </c>
      <c r="AV82" s="273">
        <v>2.1099725936422862E-4</v>
      </c>
      <c r="AW82" s="273">
        <v>1.9004874150196124E-4</v>
      </c>
      <c r="AX82" s="273">
        <v>1.8579692930355374E-4</v>
      </c>
      <c r="AY82" s="273">
        <v>1.9931205471014225E-4</v>
      </c>
      <c r="AZ82" s="273">
        <v>2.3464863418207028E-4</v>
      </c>
      <c r="BA82" s="273">
        <v>1.8648166771015166E-4</v>
      </c>
      <c r="BB82" s="273">
        <v>2.0123676494854806E-4</v>
      </c>
      <c r="BC82" s="273">
        <v>2.0601182032935377E-4</v>
      </c>
      <c r="BD82" s="273">
        <v>1.9871153190152924E-4</v>
      </c>
      <c r="BE82" s="273">
        <v>3.3013838631828216E-4</v>
      </c>
      <c r="BF82" s="273">
        <v>3.2208318800551445E-4</v>
      </c>
      <c r="BG82" s="273">
        <v>2.4175717445907731E-4</v>
      </c>
      <c r="BH82" s="273">
        <v>2.9220499423391136E-4</v>
      </c>
      <c r="BI82" s="273">
        <v>5.3534293097340564E-4</v>
      </c>
      <c r="BJ82" s="273">
        <v>4.2450717835578865E-4</v>
      </c>
      <c r="BK82" s="273">
        <v>4.1591529525406414E-4</v>
      </c>
      <c r="BL82" s="273">
        <v>4.4544966368887919E-4</v>
      </c>
      <c r="BM82" s="273">
        <v>1.5892543967183502E-4</v>
      </c>
      <c r="BN82" s="273">
        <v>4.8789133965251711E-4</v>
      </c>
      <c r="BO82" s="273">
        <v>1.4276458120618971E-4</v>
      </c>
      <c r="BP82" s="273">
        <v>1.1462576862125666E-4</v>
      </c>
      <c r="BQ82" s="273">
        <v>7.47731024587934E-5</v>
      </c>
      <c r="BR82" s="273">
        <v>9.7615265656818531E-5</v>
      </c>
      <c r="BS82" s="273">
        <v>9.2944675860739861E-5</v>
      </c>
      <c r="BT82" s="273">
        <v>2.7797356240034635E-5</v>
      </c>
      <c r="BU82" s="273">
        <v>3.3353802561026619E-5</v>
      </c>
      <c r="BV82" s="273">
        <v>1.2171967823007189E-5</v>
      </c>
      <c r="BW82" s="273">
        <v>9.4076280701373724E-4</v>
      </c>
      <c r="BX82" s="273">
        <v>3.9185093291303937E-4</v>
      </c>
      <c r="BY82" s="273">
        <v>3.174682969743505E-4</v>
      </c>
      <c r="BZ82" s="273">
        <v>1.5912375763605771E-4</v>
      </c>
      <c r="CA82" s="273">
        <v>3.1999986814994165E-4</v>
      </c>
      <c r="CB82" s="273">
        <v>1.0017058739463278</v>
      </c>
      <c r="CC82" s="273">
        <v>6.6563731480430311E-5</v>
      </c>
      <c r="CD82" s="273">
        <v>6.1162954248017391E-5</v>
      </c>
      <c r="CE82" s="273">
        <v>3.0374502779491721E-3</v>
      </c>
      <c r="CF82" s="273">
        <v>9.4357192250767773E-5</v>
      </c>
      <c r="CG82" s="273">
        <v>9.8132711643620214E-5</v>
      </c>
      <c r="CH82" s="273">
        <v>2.1435245018938052E-4</v>
      </c>
      <c r="CI82" s="273">
        <v>8.7800456223683079E-5</v>
      </c>
      <c r="CJ82" s="273">
        <v>7.3430501103149013E-5</v>
      </c>
      <c r="CK82" s="273">
        <v>1.7917155958522912E-4</v>
      </c>
      <c r="CL82" s="273">
        <v>2.1595996613879364E-4</v>
      </c>
      <c r="CM82" s="273">
        <v>1.5136977739716576E-4</v>
      </c>
      <c r="CN82" s="273">
        <v>1.1685568150992391E-4</v>
      </c>
      <c r="CO82" s="273">
        <v>1.8368844103819397E-4</v>
      </c>
      <c r="CP82" s="273">
        <v>7.4972895299643761E-5</v>
      </c>
      <c r="CQ82" s="273">
        <v>3.0691389680389115E-4</v>
      </c>
      <c r="CR82" s="273">
        <v>2.246206028498158E-4</v>
      </c>
      <c r="CS82" s="273">
        <v>6.8809727826713189E-5</v>
      </c>
      <c r="CT82" s="273">
        <v>2.3508324186518725E-4</v>
      </c>
      <c r="CU82" s="273">
        <v>4.2562536191788618E-4</v>
      </c>
      <c r="CV82" s="273">
        <v>1.018689590578738E-4</v>
      </c>
      <c r="CW82" s="273">
        <v>9.3052281802018694E-5</v>
      </c>
      <c r="CX82" s="273">
        <v>1.3087142268765185E-4</v>
      </c>
      <c r="CY82" s="273">
        <v>1.1229781632543217E-3</v>
      </c>
      <c r="CZ82" s="273">
        <v>1.1409996556569761E-4</v>
      </c>
      <c r="DA82" s="298">
        <v>1.0363552618081979</v>
      </c>
      <c r="DB82" s="298">
        <v>0.81318758000000002</v>
      </c>
    </row>
    <row r="83" spans="1:106" s="275" customFormat="1" ht="15" customHeight="1" x14ac:dyDescent="0.15">
      <c r="A83" s="276" t="s">
        <v>405</v>
      </c>
      <c r="B83" s="277" t="s">
        <v>481</v>
      </c>
      <c r="C83" s="272">
        <v>1.5272349592931802E-4</v>
      </c>
      <c r="D83" s="273">
        <v>5.1193956133939575E-4</v>
      </c>
      <c r="E83" s="273">
        <v>1.1840012588801841E-4</v>
      </c>
      <c r="F83" s="273">
        <v>5.3693477403789863E-5</v>
      </c>
      <c r="G83" s="273">
        <v>1.6573884951478717E-4</v>
      </c>
      <c r="H83" s="273">
        <v>0</v>
      </c>
      <c r="I83" s="273">
        <v>7.1224316373958384E-5</v>
      </c>
      <c r="J83" s="273">
        <v>3.6745593855597614E-4</v>
      </c>
      <c r="K83" s="273">
        <v>4.850808666620951E-4</v>
      </c>
      <c r="L83" s="273">
        <v>8.6412965088647855E-4</v>
      </c>
      <c r="M83" s="273">
        <v>2.6931818972604694E-4</v>
      </c>
      <c r="N83" s="273">
        <v>4.0222248267442271E-4</v>
      </c>
      <c r="O83" s="273">
        <v>1.8541533461549091E-4</v>
      </c>
      <c r="P83" s="273">
        <v>1.3906033996169535E-3</v>
      </c>
      <c r="Q83" s="273">
        <v>1.4036200847208357E-4</v>
      </c>
      <c r="R83" s="273">
        <v>1.3457631185245805E-4</v>
      </c>
      <c r="S83" s="273">
        <v>2.286955266831174E-4</v>
      </c>
      <c r="T83" s="273">
        <v>1.6481476165747428E-4</v>
      </c>
      <c r="U83" s="273">
        <v>3.6426412139573905E-4</v>
      </c>
      <c r="V83" s="273">
        <v>2.8471314071957106E-4</v>
      </c>
      <c r="W83" s="273">
        <v>1.8896579945600452E-4</v>
      </c>
      <c r="X83" s="273">
        <v>4.6477053574259258E-4</v>
      </c>
      <c r="Y83" s="273">
        <v>9.2869321647934735E-5</v>
      </c>
      <c r="Z83" s="273">
        <v>1.2978487492355594E-4</v>
      </c>
      <c r="AA83" s="273">
        <v>1.4994564967627376E-4</v>
      </c>
      <c r="AB83" s="273">
        <v>1.0791142438527553E-4</v>
      </c>
      <c r="AC83" s="273">
        <v>1.7618493338144751E-4</v>
      </c>
      <c r="AD83" s="273">
        <v>3.6766604300364302E-4</v>
      </c>
      <c r="AE83" s="273">
        <v>1.6734932636314559E-4</v>
      </c>
      <c r="AF83" s="273">
        <v>1.1516311811240183E-4</v>
      </c>
      <c r="AG83" s="273">
        <v>1.3633277746256505E-4</v>
      </c>
      <c r="AH83" s="273">
        <v>3.663486742718107E-4</v>
      </c>
      <c r="AI83" s="273">
        <v>3.7846165608722369E-4</v>
      </c>
      <c r="AJ83" s="273">
        <v>5.3952741832786523E-4</v>
      </c>
      <c r="AK83" s="273">
        <v>0</v>
      </c>
      <c r="AL83" s="273">
        <v>0</v>
      </c>
      <c r="AM83" s="273">
        <v>4.9818123183800355E-5</v>
      </c>
      <c r="AN83" s="273">
        <v>3.330865781498693E-4</v>
      </c>
      <c r="AO83" s="273">
        <v>4.0583731668339412E-4</v>
      </c>
      <c r="AP83" s="273">
        <v>0</v>
      </c>
      <c r="AQ83" s="273">
        <v>3.3135779426656713E-4</v>
      </c>
      <c r="AR83" s="273">
        <v>1.4252735983648785E-4</v>
      </c>
      <c r="AS83" s="273">
        <v>1.5970098734532015E-4</v>
      </c>
      <c r="AT83" s="273">
        <v>9.9430252780020428E-5</v>
      </c>
      <c r="AU83" s="273">
        <v>8.1992132408938425E-5</v>
      </c>
      <c r="AV83" s="273">
        <v>1.5238357141461205E-4</v>
      </c>
      <c r="AW83" s="273">
        <v>1.0956403814333292E-4</v>
      </c>
      <c r="AX83" s="273">
        <v>1.0066904984418327E-4</v>
      </c>
      <c r="AY83" s="273">
        <v>1.4987852506648852E-4</v>
      </c>
      <c r="AZ83" s="273">
        <v>1.2155841911378574E-4</v>
      </c>
      <c r="BA83" s="273">
        <v>9.8714582197514649E-5</v>
      </c>
      <c r="BB83" s="273">
        <v>1.7871537935315663E-4</v>
      </c>
      <c r="BC83" s="273">
        <v>1.2523986102911508E-4</v>
      </c>
      <c r="BD83" s="273">
        <v>1.179650992312929E-4</v>
      </c>
      <c r="BE83" s="273">
        <v>1.1433255176973479E-4</v>
      </c>
      <c r="BF83" s="273">
        <v>1.4789361131975178E-4</v>
      </c>
      <c r="BG83" s="273">
        <v>1.2257571978783587E-4</v>
      </c>
      <c r="BH83" s="273">
        <v>1.4583394633002129E-4</v>
      </c>
      <c r="BI83" s="273">
        <v>1.6368008975049077E-3</v>
      </c>
      <c r="BJ83" s="273">
        <v>1.2468617820987545E-4</v>
      </c>
      <c r="BK83" s="273">
        <v>1.2406161919957867E-4</v>
      </c>
      <c r="BL83" s="273">
        <v>1.3426550471535515E-4</v>
      </c>
      <c r="BM83" s="273">
        <v>1.4581650765395858E-4</v>
      </c>
      <c r="BN83" s="273">
        <v>1.0328333171046209E-3</v>
      </c>
      <c r="BO83" s="273">
        <v>6.0384466591441458E-5</v>
      </c>
      <c r="BP83" s="273">
        <v>4.9988478293551144E-5</v>
      </c>
      <c r="BQ83" s="273">
        <v>3.0832841631099095E-5</v>
      </c>
      <c r="BR83" s="273">
        <v>4.7255446871009476E-5</v>
      </c>
      <c r="BS83" s="273">
        <v>3.0751524596285951E-5</v>
      </c>
      <c r="BT83" s="273">
        <v>1.31734071545296E-5</v>
      </c>
      <c r="BU83" s="273">
        <v>1.1440587224359014E-5</v>
      </c>
      <c r="BV83" s="273">
        <v>3.8019882451561651E-6</v>
      </c>
      <c r="BW83" s="273">
        <v>2.5746467241367179E-5</v>
      </c>
      <c r="BX83" s="273">
        <v>3.1207347717954942E-5</v>
      </c>
      <c r="BY83" s="273">
        <v>1.0020230780944213E-4</v>
      </c>
      <c r="BZ83" s="273">
        <v>3.4755334917394336E-5</v>
      </c>
      <c r="CA83" s="273">
        <v>9.2625566404262334E-5</v>
      </c>
      <c r="CB83" s="273">
        <v>2.1828359614622492E-5</v>
      </c>
      <c r="CC83" s="273">
        <v>1.0000280121998173</v>
      </c>
      <c r="CD83" s="273">
        <v>3.0457347969594219E-5</v>
      </c>
      <c r="CE83" s="273">
        <v>1.8029786496537561E-5</v>
      </c>
      <c r="CF83" s="273">
        <v>3.2347764868904988E-5</v>
      </c>
      <c r="CG83" s="273">
        <v>8.5229843988745096E-5</v>
      </c>
      <c r="CH83" s="273">
        <v>9.6984724808412784E-5</v>
      </c>
      <c r="CI83" s="273">
        <v>1.9645525313375658E-4</v>
      </c>
      <c r="CJ83" s="273">
        <v>3.8212632588205444E-5</v>
      </c>
      <c r="CK83" s="273">
        <v>7.5721124405817518E-5</v>
      </c>
      <c r="CL83" s="273">
        <v>5.5878677702427104E-5</v>
      </c>
      <c r="CM83" s="273">
        <v>6.3936291133934823E-5</v>
      </c>
      <c r="CN83" s="273">
        <v>4.9338901003276031E-5</v>
      </c>
      <c r="CO83" s="273">
        <v>6.9422386996240785E-5</v>
      </c>
      <c r="CP83" s="273">
        <v>2.7067201509139385E-5</v>
      </c>
      <c r="CQ83" s="273">
        <v>6.1186870299421742E-5</v>
      </c>
      <c r="CR83" s="273">
        <v>7.4537619410134628E-5</v>
      </c>
      <c r="CS83" s="273">
        <v>2.3811650202305001E-5</v>
      </c>
      <c r="CT83" s="273">
        <v>1.0502249130032918E-4</v>
      </c>
      <c r="CU83" s="273">
        <v>2.0483741839260206E-4</v>
      </c>
      <c r="CV83" s="273">
        <v>3.9989561236411477E-5</v>
      </c>
      <c r="CW83" s="273">
        <v>3.7291321424124925E-5</v>
      </c>
      <c r="CX83" s="273">
        <v>4.7467171374519378E-5</v>
      </c>
      <c r="CY83" s="273">
        <v>3.689196368224395E-4</v>
      </c>
      <c r="CZ83" s="273">
        <v>7.9102984289779215E-5</v>
      </c>
      <c r="DA83" s="298">
        <v>1.0186874470219394</v>
      </c>
      <c r="DB83" s="298">
        <v>0.79932433000000003</v>
      </c>
    </row>
    <row r="84" spans="1:106" s="275" customFormat="1" ht="15" customHeight="1" x14ac:dyDescent="0.15">
      <c r="A84" s="276" t="s">
        <v>406</v>
      </c>
      <c r="B84" s="277" t="s">
        <v>660</v>
      </c>
      <c r="C84" s="272">
        <v>3.7946812421877497E-3</v>
      </c>
      <c r="D84" s="273">
        <v>2.1051082532225784E-3</v>
      </c>
      <c r="E84" s="273">
        <v>1.5511007448876365E-3</v>
      </c>
      <c r="F84" s="273">
        <v>2.6497065233581944E-3</v>
      </c>
      <c r="G84" s="273">
        <v>3.5170243372526005E-3</v>
      </c>
      <c r="H84" s="273">
        <v>0</v>
      </c>
      <c r="I84" s="273">
        <v>1.7421442437182799E-2</v>
      </c>
      <c r="J84" s="273">
        <v>1.4434946131807521E-3</v>
      </c>
      <c r="K84" s="273">
        <v>2.2858403697694203E-3</v>
      </c>
      <c r="L84" s="273">
        <v>2.6897535487247666E-3</v>
      </c>
      <c r="M84" s="273">
        <v>1.4541232739795132E-3</v>
      </c>
      <c r="N84" s="273">
        <v>1.2641379043337249E-3</v>
      </c>
      <c r="O84" s="273">
        <v>1.1868712684863806E-3</v>
      </c>
      <c r="P84" s="273">
        <v>1.734247281566033E-3</v>
      </c>
      <c r="Q84" s="273">
        <v>1.3412144546064012E-3</v>
      </c>
      <c r="R84" s="273">
        <v>1.0371715618947589E-3</v>
      </c>
      <c r="S84" s="273">
        <v>2.3565706127834317E-3</v>
      </c>
      <c r="T84" s="273">
        <v>1.1653424002202822E-3</v>
      </c>
      <c r="U84" s="273">
        <v>1.1930565407190922E-3</v>
      </c>
      <c r="V84" s="273">
        <v>9.5486713992006293E-4</v>
      </c>
      <c r="W84" s="273">
        <v>1.1719955901511024E-3</v>
      </c>
      <c r="X84" s="273">
        <v>9.7107721064406771E-4</v>
      </c>
      <c r="Y84" s="273">
        <v>8.7995226833181741E-4</v>
      </c>
      <c r="Z84" s="273">
        <v>6.843672210711415E-4</v>
      </c>
      <c r="AA84" s="273">
        <v>5.453358807142565E-4</v>
      </c>
      <c r="AB84" s="273">
        <v>7.4058245321461194E-4</v>
      </c>
      <c r="AC84" s="273">
        <v>5.5189908327157226E-4</v>
      </c>
      <c r="AD84" s="273">
        <v>1.7439219849589428E-3</v>
      </c>
      <c r="AE84" s="273">
        <v>5.4134204765919841E-4</v>
      </c>
      <c r="AF84" s="273">
        <v>5.8953586028275017E-4</v>
      </c>
      <c r="AG84" s="273">
        <v>1.5882697778145688E-3</v>
      </c>
      <c r="AH84" s="273">
        <v>2.1107302152841055E-3</v>
      </c>
      <c r="AI84" s="273">
        <v>4.0393433653838949E-3</v>
      </c>
      <c r="AJ84" s="273">
        <v>1.8142851848070853E-3</v>
      </c>
      <c r="AK84" s="273">
        <v>0</v>
      </c>
      <c r="AL84" s="273">
        <v>0</v>
      </c>
      <c r="AM84" s="273">
        <v>4.7732521974806926E-4</v>
      </c>
      <c r="AN84" s="273">
        <v>1.2723084519724412E-3</v>
      </c>
      <c r="AO84" s="273">
        <v>4.1606907623640164E-3</v>
      </c>
      <c r="AP84" s="273">
        <v>0</v>
      </c>
      <c r="AQ84" s="273">
        <v>7.3751696576927739E-4</v>
      </c>
      <c r="AR84" s="273">
        <v>1.2482054939705971E-3</v>
      </c>
      <c r="AS84" s="273">
        <v>9.8180661015434588E-4</v>
      </c>
      <c r="AT84" s="273">
        <v>7.8211275111162261E-4</v>
      </c>
      <c r="AU84" s="273">
        <v>6.9455085815393631E-4</v>
      </c>
      <c r="AV84" s="273">
        <v>8.8202091508167424E-4</v>
      </c>
      <c r="AW84" s="273">
        <v>6.8981941171879474E-4</v>
      </c>
      <c r="AX84" s="273">
        <v>4.0277366621182745E-4</v>
      </c>
      <c r="AY84" s="273">
        <v>6.8576272516754323E-4</v>
      </c>
      <c r="AZ84" s="273">
        <v>5.7447020691093662E-4</v>
      </c>
      <c r="BA84" s="273">
        <v>4.6380024311173452E-4</v>
      </c>
      <c r="BB84" s="273">
        <v>6.4134494649524445E-4</v>
      </c>
      <c r="BC84" s="273">
        <v>3.8828439990918744E-4</v>
      </c>
      <c r="BD84" s="273">
        <v>7.0994442116641447E-4</v>
      </c>
      <c r="BE84" s="273">
        <v>3.8707933539038536E-4</v>
      </c>
      <c r="BF84" s="273">
        <v>7.2879201291865868E-4</v>
      </c>
      <c r="BG84" s="273">
        <v>5.7545132708520781E-4</v>
      </c>
      <c r="BH84" s="273">
        <v>1.6996723872886852E-3</v>
      </c>
      <c r="BI84" s="273">
        <v>7.2642229894947768E-3</v>
      </c>
      <c r="BJ84" s="273">
        <v>1.982453039301293E-3</v>
      </c>
      <c r="BK84" s="273">
        <v>2.2370528138064478E-3</v>
      </c>
      <c r="BL84" s="273">
        <v>2.3211508814932769E-3</v>
      </c>
      <c r="BM84" s="273">
        <v>1.1873394537529032E-3</v>
      </c>
      <c r="BN84" s="273">
        <v>8.7851075604698911E-4</v>
      </c>
      <c r="BO84" s="273">
        <v>1.1414590543031161E-3</v>
      </c>
      <c r="BP84" s="273">
        <v>2.4319733597438636E-3</v>
      </c>
      <c r="BQ84" s="273">
        <v>3.6376388573162608E-3</v>
      </c>
      <c r="BR84" s="273">
        <v>2.6826142514656207E-3</v>
      </c>
      <c r="BS84" s="273">
        <v>9.741886709658937E-4</v>
      </c>
      <c r="BT84" s="273">
        <v>5.5902415029663211E-4</v>
      </c>
      <c r="BU84" s="273">
        <v>4.5320819433271922E-4</v>
      </c>
      <c r="BV84" s="273">
        <v>1.4200352827049319E-4</v>
      </c>
      <c r="BW84" s="273">
        <v>1.8849780260069372E-2</v>
      </c>
      <c r="BX84" s="273">
        <v>1.7489612853359451E-2</v>
      </c>
      <c r="BY84" s="273">
        <v>7.2480726056469102E-2</v>
      </c>
      <c r="BZ84" s="273">
        <v>3.3460256493563073E-2</v>
      </c>
      <c r="CA84" s="273">
        <v>0.14519284239960956</v>
      </c>
      <c r="CB84" s="273">
        <v>1.5572822030204877E-2</v>
      </c>
      <c r="CC84" s="273">
        <v>7.5317139807743914E-4</v>
      </c>
      <c r="CD84" s="273">
        <v>1.0061012570682584</v>
      </c>
      <c r="CE84" s="273">
        <v>2.3475250753054316E-3</v>
      </c>
      <c r="CF84" s="273">
        <v>1.0386335887439075E-3</v>
      </c>
      <c r="CG84" s="273">
        <v>1.3843267379206163E-3</v>
      </c>
      <c r="CH84" s="273">
        <v>1.5521121829703199E-3</v>
      </c>
      <c r="CI84" s="273">
        <v>1.355902049454197E-3</v>
      </c>
      <c r="CJ84" s="273">
        <v>1.066247755224455E-3</v>
      </c>
      <c r="CK84" s="273">
        <v>1.0069534981563546E-3</v>
      </c>
      <c r="CL84" s="273">
        <v>6.5837370307471799E-4</v>
      </c>
      <c r="CM84" s="273">
        <v>8.6837007868870067E-4</v>
      </c>
      <c r="CN84" s="273">
        <v>7.4227699063268249E-4</v>
      </c>
      <c r="CO84" s="273">
        <v>1.4160842341159696E-3</v>
      </c>
      <c r="CP84" s="273">
        <v>3.354123397081789E-3</v>
      </c>
      <c r="CQ84" s="273">
        <v>1.4382698734419605E-3</v>
      </c>
      <c r="CR84" s="273">
        <v>6.6104872679101584E-4</v>
      </c>
      <c r="CS84" s="273">
        <v>8.2439556029097357E-4</v>
      </c>
      <c r="CT84" s="273">
        <v>3.4243821549199339E-2</v>
      </c>
      <c r="CU84" s="273">
        <v>2.3877645967903438E-3</v>
      </c>
      <c r="CV84" s="273">
        <v>1.4453920453040825E-3</v>
      </c>
      <c r="CW84" s="273">
        <v>2.9678503789361916E-3</v>
      </c>
      <c r="CX84" s="273">
        <v>2.458197421867456E-3</v>
      </c>
      <c r="CY84" s="273">
        <v>6.1517599032304159E-4</v>
      </c>
      <c r="CZ84" s="273">
        <v>1.1083693941416861E-2</v>
      </c>
      <c r="DA84" s="298">
        <v>1.5010119736994973</v>
      </c>
      <c r="DB84" s="298">
        <v>1.17778559</v>
      </c>
    </row>
    <row r="85" spans="1:106" s="275" customFormat="1" ht="15" customHeight="1" x14ac:dyDescent="0.15">
      <c r="A85" s="276" t="s">
        <v>407</v>
      </c>
      <c r="B85" s="277" t="s">
        <v>661</v>
      </c>
      <c r="C85" s="272">
        <v>5.2073281742769735E-4</v>
      </c>
      <c r="D85" s="273">
        <v>5.7672728267858591E-4</v>
      </c>
      <c r="E85" s="273">
        <v>8.251810388716453E-4</v>
      </c>
      <c r="F85" s="273">
        <v>4.142657528450442E-4</v>
      </c>
      <c r="G85" s="273">
        <v>7.4093432297476765E-4</v>
      </c>
      <c r="H85" s="273">
        <v>0</v>
      </c>
      <c r="I85" s="273">
        <v>1.8556633969081433E-3</v>
      </c>
      <c r="J85" s="273">
        <v>4.5481433428673371E-4</v>
      </c>
      <c r="K85" s="273">
        <v>5.7097764824406614E-4</v>
      </c>
      <c r="L85" s="273">
        <v>4.0645321149246631E-4</v>
      </c>
      <c r="M85" s="273">
        <v>6.217831780338857E-4</v>
      </c>
      <c r="N85" s="273">
        <v>4.8261743441171246E-4</v>
      </c>
      <c r="O85" s="273">
        <v>5.9583254178723771E-4</v>
      </c>
      <c r="P85" s="273">
        <v>4.5149843850830626E-4</v>
      </c>
      <c r="Q85" s="273">
        <v>7.283495696479461E-4</v>
      </c>
      <c r="R85" s="273">
        <v>7.4095039191845481E-4</v>
      </c>
      <c r="S85" s="273">
        <v>5.4565089053180461E-4</v>
      </c>
      <c r="T85" s="273">
        <v>5.6243997856280867E-4</v>
      </c>
      <c r="U85" s="273">
        <v>7.9938895345832764E-4</v>
      </c>
      <c r="V85" s="273">
        <v>6.9145910215236963E-4</v>
      </c>
      <c r="W85" s="273">
        <v>7.1218085392027257E-4</v>
      </c>
      <c r="X85" s="273">
        <v>5.8945349935775673E-4</v>
      </c>
      <c r="Y85" s="273">
        <v>1.101392620852661E-3</v>
      </c>
      <c r="Z85" s="273">
        <v>4.0647894588987006E-4</v>
      </c>
      <c r="AA85" s="273">
        <v>4.3409329067218113E-4</v>
      </c>
      <c r="AB85" s="273">
        <v>1.9157289498157861E-3</v>
      </c>
      <c r="AC85" s="273">
        <v>4.7305059440098658E-4</v>
      </c>
      <c r="AD85" s="273">
        <v>7.0380378501781738E-4</v>
      </c>
      <c r="AE85" s="273">
        <v>5.6350004821235867E-4</v>
      </c>
      <c r="AF85" s="273">
        <v>4.5190071913679344E-4</v>
      </c>
      <c r="AG85" s="273">
        <v>4.27870651184269E-4</v>
      </c>
      <c r="AH85" s="273">
        <v>7.4900775581224948E-4</v>
      </c>
      <c r="AI85" s="273">
        <v>9.2678287198916384E-4</v>
      </c>
      <c r="AJ85" s="273">
        <v>7.3183717421993497E-4</v>
      </c>
      <c r="AK85" s="273">
        <v>0</v>
      </c>
      <c r="AL85" s="273">
        <v>0</v>
      </c>
      <c r="AM85" s="273">
        <v>2.8139046578880533E-4</v>
      </c>
      <c r="AN85" s="273">
        <v>6.9273901492658508E-4</v>
      </c>
      <c r="AO85" s="273">
        <v>9.8022917563984359E-4</v>
      </c>
      <c r="AP85" s="273">
        <v>0</v>
      </c>
      <c r="AQ85" s="273">
        <v>3.8773612491491805E-4</v>
      </c>
      <c r="AR85" s="273">
        <v>6.0848953682902192E-4</v>
      </c>
      <c r="AS85" s="273">
        <v>5.2577741994760431E-4</v>
      </c>
      <c r="AT85" s="273">
        <v>5.8782638527278747E-4</v>
      </c>
      <c r="AU85" s="273">
        <v>5.0627978081221056E-4</v>
      </c>
      <c r="AV85" s="273">
        <v>6.0420998358186784E-4</v>
      </c>
      <c r="AW85" s="273">
        <v>3.6343793235456945E-4</v>
      </c>
      <c r="AX85" s="273">
        <v>3.7952217008160833E-4</v>
      </c>
      <c r="AY85" s="273">
        <v>4.4662736063948009E-4</v>
      </c>
      <c r="AZ85" s="273">
        <v>3.429417924363252E-4</v>
      </c>
      <c r="BA85" s="273">
        <v>5.6504247609311716E-4</v>
      </c>
      <c r="BB85" s="273">
        <v>4.477469933566927E-4</v>
      </c>
      <c r="BC85" s="273">
        <v>5.1860140050031546E-4</v>
      </c>
      <c r="BD85" s="273">
        <v>3.6538416882950253E-4</v>
      </c>
      <c r="BE85" s="273">
        <v>1.8044271195809161E-4</v>
      </c>
      <c r="BF85" s="273">
        <v>4.7934029902970679E-4</v>
      </c>
      <c r="BG85" s="273">
        <v>4.0072585814841577E-4</v>
      </c>
      <c r="BH85" s="273">
        <v>5.7230937722672101E-4</v>
      </c>
      <c r="BI85" s="273">
        <v>1.6854692566060081E-3</v>
      </c>
      <c r="BJ85" s="273">
        <v>7.8225468236687798E-4</v>
      </c>
      <c r="BK85" s="273">
        <v>1.8399144308563046E-3</v>
      </c>
      <c r="BL85" s="273">
        <v>1.2820022226043978E-3</v>
      </c>
      <c r="BM85" s="273">
        <v>4.6374502577664579E-3</v>
      </c>
      <c r="BN85" s="273">
        <v>3.5664283268129174E-3</v>
      </c>
      <c r="BO85" s="273">
        <v>2.4868548672504244E-3</v>
      </c>
      <c r="BP85" s="273">
        <v>1.9356197603081662E-3</v>
      </c>
      <c r="BQ85" s="273">
        <v>2.3008123351126323E-3</v>
      </c>
      <c r="BR85" s="273">
        <v>2.9209799863148885E-3</v>
      </c>
      <c r="BS85" s="273">
        <v>1.0403298067332581E-2</v>
      </c>
      <c r="BT85" s="273">
        <v>1.1590194118068044E-3</v>
      </c>
      <c r="BU85" s="273">
        <v>2.0722872714400756E-3</v>
      </c>
      <c r="BV85" s="273">
        <v>6.5681790300226657E-4</v>
      </c>
      <c r="BW85" s="273">
        <v>1.948010113035546E-3</v>
      </c>
      <c r="BX85" s="273">
        <v>5.5056830466437921E-4</v>
      </c>
      <c r="BY85" s="273">
        <v>1.1488714353295305E-3</v>
      </c>
      <c r="BZ85" s="273">
        <v>4.6303390482388814E-3</v>
      </c>
      <c r="CA85" s="273">
        <v>1.4880084467429569E-3</v>
      </c>
      <c r="CB85" s="273">
        <v>2.8229677192421476E-3</v>
      </c>
      <c r="CC85" s="273">
        <v>2.0651868567431913E-3</v>
      </c>
      <c r="CD85" s="273">
        <v>1.7716307964178891E-3</v>
      </c>
      <c r="CE85" s="273">
        <v>1.0266889318569636</v>
      </c>
      <c r="CF85" s="273">
        <v>1.4318270396596612E-2</v>
      </c>
      <c r="CG85" s="273">
        <v>5.2078517223917344E-3</v>
      </c>
      <c r="CH85" s="273">
        <v>3.0176827682290861E-3</v>
      </c>
      <c r="CI85" s="273">
        <v>6.5025226360077024E-3</v>
      </c>
      <c r="CJ85" s="273">
        <v>1.8522772810685092E-3</v>
      </c>
      <c r="CK85" s="273">
        <v>8.9109283372454506E-3</v>
      </c>
      <c r="CL85" s="273">
        <v>1.0901924352315062E-3</v>
      </c>
      <c r="CM85" s="273">
        <v>7.6005225360976413E-3</v>
      </c>
      <c r="CN85" s="273">
        <v>2.0445905399645603E-3</v>
      </c>
      <c r="CO85" s="273">
        <v>8.9658126590431344E-3</v>
      </c>
      <c r="CP85" s="273">
        <v>1.3900890527894989E-3</v>
      </c>
      <c r="CQ85" s="273">
        <v>2.0194742501370381E-3</v>
      </c>
      <c r="CR85" s="273">
        <v>1.5472067792165266E-3</v>
      </c>
      <c r="CS85" s="273">
        <v>1.9268401145723559E-3</v>
      </c>
      <c r="CT85" s="273">
        <v>2.6637668673226522E-3</v>
      </c>
      <c r="CU85" s="273">
        <v>2.1470095937473756E-3</v>
      </c>
      <c r="CV85" s="273">
        <v>2.3600179019870812E-3</v>
      </c>
      <c r="CW85" s="273">
        <v>1.4339357719296967E-3</v>
      </c>
      <c r="CX85" s="273">
        <v>3.7438483529995212E-3</v>
      </c>
      <c r="CY85" s="273">
        <v>4.4187315092366193E-4</v>
      </c>
      <c r="CZ85" s="273">
        <v>3.583279370583847E-3</v>
      </c>
      <c r="DA85" s="299">
        <v>1.1966213183486369</v>
      </c>
      <c r="DB85" s="299">
        <v>0.93894211000000005</v>
      </c>
    </row>
    <row r="86" spans="1:106" s="275" customFormat="1" ht="15" customHeight="1" x14ac:dyDescent="0.15">
      <c r="A86" s="276" t="s">
        <v>408</v>
      </c>
      <c r="B86" s="277" t="s">
        <v>662</v>
      </c>
      <c r="C86" s="272">
        <v>1.9964470049129157E-3</v>
      </c>
      <c r="D86" s="273">
        <v>1.6206583973731458E-3</v>
      </c>
      <c r="E86" s="273">
        <v>3.1791000493016381E-3</v>
      </c>
      <c r="F86" s="273">
        <v>1.5884261369137557E-3</v>
      </c>
      <c r="G86" s="273">
        <v>4.7623090827845199E-3</v>
      </c>
      <c r="H86" s="273">
        <v>0</v>
      </c>
      <c r="I86" s="273">
        <v>4.9834692026903297E-3</v>
      </c>
      <c r="J86" s="273">
        <v>1.6486017065212341E-3</v>
      </c>
      <c r="K86" s="273">
        <v>3.9848389752315475E-3</v>
      </c>
      <c r="L86" s="273">
        <v>2.7821517031053219E-3</v>
      </c>
      <c r="M86" s="273">
        <v>2.3822300299620328E-3</v>
      </c>
      <c r="N86" s="273">
        <v>2.4257274629927461E-3</v>
      </c>
      <c r="O86" s="273">
        <v>2.0228859732988238E-3</v>
      </c>
      <c r="P86" s="273">
        <v>2.747893918022111E-3</v>
      </c>
      <c r="Q86" s="273">
        <v>2.6676937414805923E-3</v>
      </c>
      <c r="R86" s="273">
        <v>2.892892814507218E-3</v>
      </c>
      <c r="S86" s="273">
        <v>2.4227002346919931E-3</v>
      </c>
      <c r="T86" s="273">
        <v>2.233606279343733E-3</v>
      </c>
      <c r="U86" s="273">
        <v>1.9137909030356767E-3</v>
      </c>
      <c r="V86" s="273">
        <v>2.5450935456257208E-3</v>
      </c>
      <c r="W86" s="273">
        <v>2.9046250245168942E-3</v>
      </c>
      <c r="X86" s="273">
        <v>1.4308076019593913E-3</v>
      </c>
      <c r="Y86" s="273">
        <v>1.8140729361537189E-3</v>
      </c>
      <c r="Z86" s="273">
        <v>1.1078600931257348E-3</v>
      </c>
      <c r="AA86" s="273">
        <v>1.4756319537653655E-3</v>
      </c>
      <c r="AB86" s="273">
        <v>1.75697522214096E-2</v>
      </c>
      <c r="AC86" s="273">
        <v>1.855645377559138E-3</v>
      </c>
      <c r="AD86" s="273">
        <v>2.9106599543620689E-3</v>
      </c>
      <c r="AE86" s="273">
        <v>1.7561143579247157E-3</v>
      </c>
      <c r="AF86" s="273">
        <v>1.9947518502821024E-3</v>
      </c>
      <c r="AG86" s="273">
        <v>2.1161845585889148E-3</v>
      </c>
      <c r="AH86" s="273">
        <v>2.6419642588494845E-3</v>
      </c>
      <c r="AI86" s="273">
        <v>2.6912123036808996E-3</v>
      </c>
      <c r="AJ86" s="273">
        <v>2.4238226390898465E-3</v>
      </c>
      <c r="AK86" s="273">
        <v>0</v>
      </c>
      <c r="AL86" s="273">
        <v>0</v>
      </c>
      <c r="AM86" s="273">
        <v>6.0892020178034839E-4</v>
      </c>
      <c r="AN86" s="273">
        <v>2.2221306756029162E-3</v>
      </c>
      <c r="AO86" s="273">
        <v>2.2192321697176655E-3</v>
      </c>
      <c r="AP86" s="273">
        <v>0</v>
      </c>
      <c r="AQ86" s="273">
        <v>1.4789385766769655E-3</v>
      </c>
      <c r="AR86" s="273">
        <v>2.0703553906600402E-3</v>
      </c>
      <c r="AS86" s="273">
        <v>1.9210123408976278E-3</v>
      </c>
      <c r="AT86" s="273">
        <v>2.7750176545847209E-3</v>
      </c>
      <c r="AU86" s="273">
        <v>2.1765184421815684E-3</v>
      </c>
      <c r="AV86" s="273">
        <v>2.1390539535860219E-3</v>
      </c>
      <c r="AW86" s="273">
        <v>1.2558412798901672E-3</v>
      </c>
      <c r="AX86" s="273">
        <v>1.4416992254085183E-3</v>
      </c>
      <c r="AY86" s="273">
        <v>1.8856944732992017E-3</v>
      </c>
      <c r="AZ86" s="273">
        <v>1.5552517195081613E-3</v>
      </c>
      <c r="BA86" s="273">
        <v>2.4559716574981349E-3</v>
      </c>
      <c r="BB86" s="273">
        <v>1.6814923651726774E-3</v>
      </c>
      <c r="BC86" s="273">
        <v>2.3572676127061295E-3</v>
      </c>
      <c r="BD86" s="273">
        <v>1.51614571098382E-3</v>
      </c>
      <c r="BE86" s="273">
        <v>7.7318214352718848E-4</v>
      </c>
      <c r="BF86" s="273">
        <v>2.696389941390041E-3</v>
      </c>
      <c r="BG86" s="273">
        <v>2.1245052863727376E-3</v>
      </c>
      <c r="BH86" s="273">
        <v>2.3157542090397987E-3</v>
      </c>
      <c r="BI86" s="273">
        <v>2.4760987749269264E-3</v>
      </c>
      <c r="BJ86" s="273">
        <v>2.8028439301947209E-3</v>
      </c>
      <c r="BK86" s="273">
        <v>1.9179177362477533E-2</v>
      </c>
      <c r="BL86" s="273">
        <v>6.7638046354246521E-3</v>
      </c>
      <c r="BM86" s="273">
        <v>3.1414292279260663E-3</v>
      </c>
      <c r="BN86" s="273">
        <v>2.1492923075096437E-3</v>
      </c>
      <c r="BO86" s="273">
        <v>5.0645082358868601E-3</v>
      </c>
      <c r="BP86" s="273">
        <v>6.2590348805182314E-3</v>
      </c>
      <c r="BQ86" s="273">
        <v>1.7304883948915169E-2</v>
      </c>
      <c r="BR86" s="273">
        <v>1.514944946453816E-2</v>
      </c>
      <c r="BS86" s="273">
        <v>1.4747708578630564E-2</v>
      </c>
      <c r="BT86" s="273">
        <v>5.3026936898929915E-3</v>
      </c>
      <c r="BU86" s="273">
        <v>8.396753155505407E-3</v>
      </c>
      <c r="BV86" s="273">
        <v>1.1298656438025832E-3</v>
      </c>
      <c r="BW86" s="273">
        <v>5.5957309286292518E-3</v>
      </c>
      <c r="BX86" s="273">
        <v>4.3250820110895859E-3</v>
      </c>
      <c r="BY86" s="273">
        <v>3.2412782986394949E-3</v>
      </c>
      <c r="BZ86" s="273">
        <v>2.0856498609119093E-2</v>
      </c>
      <c r="CA86" s="273">
        <v>4.2344510159807568E-3</v>
      </c>
      <c r="CB86" s="273">
        <v>5.2050314725209769E-3</v>
      </c>
      <c r="CC86" s="273">
        <v>3.2924463153231171E-3</v>
      </c>
      <c r="CD86" s="273">
        <v>3.8050548804387826E-3</v>
      </c>
      <c r="CE86" s="273">
        <v>4.2980695804566782E-3</v>
      </c>
      <c r="CF86" s="273">
        <v>1.2112165442402283</v>
      </c>
      <c r="CG86" s="273">
        <v>5.1148034757551773E-2</v>
      </c>
      <c r="CH86" s="273">
        <v>1.5671394931295695E-2</v>
      </c>
      <c r="CI86" s="273">
        <v>9.0602212991892153E-3</v>
      </c>
      <c r="CJ86" s="273">
        <v>2.0856473583625123E-3</v>
      </c>
      <c r="CK86" s="273">
        <v>1.81612410280808E-2</v>
      </c>
      <c r="CL86" s="273">
        <v>3.4281355944236975E-3</v>
      </c>
      <c r="CM86" s="273">
        <v>1.2784760791357652E-2</v>
      </c>
      <c r="CN86" s="273">
        <v>3.2715032468304244E-3</v>
      </c>
      <c r="CO86" s="273">
        <v>1.7074727473188309E-2</v>
      </c>
      <c r="CP86" s="273">
        <v>3.1175999141865329E-3</v>
      </c>
      <c r="CQ86" s="273">
        <v>2.0703233602127235E-2</v>
      </c>
      <c r="CR86" s="273">
        <v>3.8000386575765275E-3</v>
      </c>
      <c r="CS86" s="273">
        <v>5.5411128588876059E-3</v>
      </c>
      <c r="CT86" s="273">
        <v>9.1055415996687348E-3</v>
      </c>
      <c r="CU86" s="273">
        <v>9.5832276645936108E-3</v>
      </c>
      <c r="CV86" s="273">
        <v>9.3254188748392117E-3</v>
      </c>
      <c r="CW86" s="273">
        <v>3.9486710851865912E-3</v>
      </c>
      <c r="CX86" s="273">
        <v>5.7569749748481421E-3</v>
      </c>
      <c r="CY86" s="273">
        <v>2.4505519781624022E-3</v>
      </c>
      <c r="CZ86" s="273">
        <v>6.2054795561641639E-2</v>
      </c>
      <c r="DA86" s="299">
        <v>1.7791745617641215</v>
      </c>
      <c r="DB86" s="299">
        <v>1.3960489300000001</v>
      </c>
    </row>
    <row r="87" spans="1:106" s="275" customFormat="1" ht="15" customHeight="1" x14ac:dyDescent="0.15">
      <c r="A87" s="276" t="s">
        <v>409</v>
      </c>
      <c r="B87" s="277" t="s">
        <v>594</v>
      </c>
      <c r="C87" s="272">
        <v>3.1176088661815938E-4</v>
      </c>
      <c r="D87" s="273">
        <v>2.3086770338179879E-4</v>
      </c>
      <c r="E87" s="273">
        <v>4.8803918077829859E-4</v>
      </c>
      <c r="F87" s="273">
        <v>2.1247426981561905E-4</v>
      </c>
      <c r="G87" s="273">
        <v>2.4395990635923257E-4</v>
      </c>
      <c r="H87" s="273">
        <v>0</v>
      </c>
      <c r="I87" s="273">
        <v>6.0359020312448152E-4</v>
      </c>
      <c r="J87" s="273">
        <v>5.6253203842396532E-4</v>
      </c>
      <c r="K87" s="273">
        <v>2.8361340433118984E-4</v>
      </c>
      <c r="L87" s="273">
        <v>2.455031483480766E-4</v>
      </c>
      <c r="M87" s="273">
        <v>1.6062339512278041E-3</v>
      </c>
      <c r="N87" s="273">
        <v>9.0235869072533448E-4</v>
      </c>
      <c r="O87" s="273">
        <v>2.6637751516406676E-3</v>
      </c>
      <c r="P87" s="273">
        <v>2.4241184440354564E-4</v>
      </c>
      <c r="Q87" s="273">
        <v>2.3307398191086339E-4</v>
      </c>
      <c r="R87" s="273">
        <v>7.4534395616990615E-4</v>
      </c>
      <c r="S87" s="273">
        <v>2.7491092041189656E-4</v>
      </c>
      <c r="T87" s="273">
        <v>7.5045795163069097E-4</v>
      </c>
      <c r="U87" s="273">
        <v>5.0458049673476684E-4</v>
      </c>
      <c r="V87" s="273">
        <v>5.4529121364511499E-4</v>
      </c>
      <c r="W87" s="273">
        <v>3.063863851904986E-4</v>
      </c>
      <c r="X87" s="273">
        <v>4.8534355246244049E-4</v>
      </c>
      <c r="Y87" s="273">
        <v>6.1021031357835688E-4</v>
      </c>
      <c r="Z87" s="273">
        <v>2.6329812871610383E-4</v>
      </c>
      <c r="AA87" s="273">
        <v>1.888404665526469E-4</v>
      </c>
      <c r="AB87" s="273">
        <v>4.2786244078998805E-3</v>
      </c>
      <c r="AC87" s="273">
        <v>8.1874510374144161E-4</v>
      </c>
      <c r="AD87" s="273">
        <v>1.7901793554078317E-4</v>
      </c>
      <c r="AE87" s="273">
        <v>5.5382169558704968E-4</v>
      </c>
      <c r="AF87" s="273">
        <v>5.092413126104047E-4</v>
      </c>
      <c r="AG87" s="273">
        <v>3.8372323161768758E-4</v>
      </c>
      <c r="AH87" s="273">
        <v>5.0077718725030846E-4</v>
      </c>
      <c r="AI87" s="273">
        <v>3.1519307585142764E-4</v>
      </c>
      <c r="AJ87" s="273">
        <v>3.4283093441990546E-4</v>
      </c>
      <c r="AK87" s="273">
        <v>0</v>
      </c>
      <c r="AL87" s="273">
        <v>0</v>
      </c>
      <c r="AM87" s="273">
        <v>1.0252560139496898E-4</v>
      </c>
      <c r="AN87" s="273">
        <v>2.7583066068670323E-4</v>
      </c>
      <c r="AO87" s="273">
        <v>3.4602185580664724E-4</v>
      </c>
      <c r="AP87" s="273">
        <v>0</v>
      </c>
      <c r="AQ87" s="273">
        <v>2.0482410280784775E-4</v>
      </c>
      <c r="AR87" s="273">
        <v>3.6643384340654555E-4</v>
      </c>
      <c r="AS87" s="273">
        <v>2.7673083365571975E-4</v>
      </c>
      <c r="AT87" s="273">
        <v>4.4527065281468409E-4</v>
      </c>
      <c r="AU87" s="273">
        <v>4.1256591379228006E-4</v>
      </c>
      <c r="AV87" s="273">
        <v>6.2699298620883892E-4</v>
      </c>
      <c r="AW87" s="273">
        <v>7.8277470058626562E-4</v>
      </c>
      <c r="AX87" s="273">
        <v>4.2169439217919485E-4</v>
      </c>
      <c r="AY87" s="273">
        <v>6.0476181050938508E-4</v>
      </c>
      <c r="AZ87" s="273">
        <v>9.131049652779603E-4</v>
      </c>
      <c r="BA87" s="273">
        <v>7.0086943271615069E-4</v>
      </c>
      <c r="BB87" s="273">
        <v>4.1966261229238358E-4</v>
      </c>
      <c r="BC87" s="273">
        <v>8.6275797779641146E-4</v>
      </c>
      <c r="BD87" s="273">
        <v>8.6944819793089627E-4</v>
      </c>
      <c r="BE87" s="273">
        <v>6.6488818237430325E-4</v>
      </c>
      <c r="BF87" s="273">
        <v>3.411509410424759E-4</v>
      </c>
      <c r="BG87" s="273">
        <v>3.6217791377301709E-4</v>
      </c>
      <c r="BH87" s="273">
        <v>8.0993923562820832E-4</v>
      </c>
      <c r="BI87" s="273">
        <v>3.4263128153063846E-4</v>
      </c>
      <c r="BJ87" s="273">
        <v>4.950979821619438E-4</v>
      </c>
      <c r="BK87" s="273">
        <v>3.4141261673734498E-4</v>
      </c>
      <c r="BL87" s="273">
        <v>4.2507821070313502E-4</v>
      </c>
      <c r="BM87" s="273">
        <v>8.7356082009681132E-4</v>
      </c>
      <c r="BN87" s="273">
        <v>7.3224169812610056E-4</v>
      </c>
      <c r="BO87" s="273">
        <v>1.4163232855116501E-3</v>
      </c>
      <c r="BP87" s="273">
        <v>5.5985386758438565E-4</v>
      </c>
      <c r="BQ87" s="273">
        <v>8.9728939218605827E-4</v>
      </c>
      <c r="BR87" s="273">
        <v>2.2918414991998969E-3</v>
      </c>
      <c r="BS87" s="273">
        <v>3.0563956820425435E-3</v>
      </c>
      <c r="BT87" s="273">
        <v>1.4735074917395521E-3</v>
      </c>
      <c r="BU87" s="273">
        <v>1.738470546608714E-3</v>
      </c>
      <c r="BV87" s="273">
        <v>1.9530004193807549E-4</v>
      </c>
      <c r="BW87" s="273">
        <v>8.670409848019607E-4</v>
      </c>
      <c r="BX87" s="273">
        <v>5.2290729141951837E-4</v>
      </c>
      <c r="BY87" s="273">
        <v>5.5796424649641257E-4</v>
      </c>
      <c r="BZ87" s="273">
        <v>8.5047246794241541E-4</v>
      </c>
      <c r="CA87" s="273">
        <v>1.4014980870449712E-3</v>
      </c>
      <c r="CB87" s="273">
        <v>7.6747308113491429E-4</v>
      </c>
      <c r="CC87" s="273">
        <v>4.8846503380802029E-4</v>
      </c>
      <c r="CD87" s="273">
        <v>1.4276026952796002E-3</v>
      </c>
      <c r="CE87" s="273">
        <v>3.3444926753387592E-4</v>
      </c>
      <c r="CF87" s="273">
        <v>3.0147030091330889E-3</v>
      </c>
      <c r="CG87" s="273">
        <v>1.0351745634973644</v>
      </c>
      <c r="CH87" s="273">
        <v>2.1331487450365682E-2</v>
      </c>
      <c r="CI87" s="273">
        <v>5.6247150014837111E-4</v>
      </c>
      <c r="CJ87" s="273">
        <v>5.2410056906495076E-4</v>
      </c>
      <c r="CK87" s="273">
        <v>8.5671646493856778E-4</v>
      </c>
      <c r="CL87" s="273">
        <v>5.0508593098862729E-4</v>
      </c>
      <c r="CM87" s="273">
        <v>6.7828223811957342E-4</v>
      </c>
      <c r="CN87" s="273">
        <v>4.7862877828145462E-4</v>
      </c>
      <c r="CO87" s="273">
        <v>1.4345997921794676E-3</v>
      </c>
      <c r="CP87" s="273">
        <v>1.1185930760961456E-3</v>
      </c>
      <c r="CQ87" s="273">
        <v>0.23653696311497857</v>
      </c>
      <c r="CR87" s="273">
        <v>4.6889123836858565E-4</v>
      </c>
      <c r="CS87" s="273">
        <v>1.6699232189478824E-3</v>
      </c>
      <c r="CT87" s="273">
        <v>2.0945236693835387E-3</v>
      </c>
      <c r="CU87" s="273">
        <v>5.7924676895132797E-3</v>
      </c>
      <c r="CV87" s="273">
        <v>5.9401040086758594E-3</v>
      </c>
      <c r="CW87" s="273">
        <v>2.510629891315239E-3</v>
      </c>
      <c r="CX87" s="273">
        <v>1.057973180489481E-3</v>
      </c>
      <c r="CY87" s="273">
        <v>2.928997394679038E-4</v>
      </c>
      <c r="CZ87" s="273">
        <v>1.5063430774473715E-3</v>
      </c>
      <c r="DA87" s="298">
        <v>1.3778040881502778</v>
      </c>
      <c r="DB87" s="298">
        <v>1.08110916</v>
      </c>
    </row>
    <row r="88" spans="1:106" s="275" customFormat="1" ht="15" customHeight="1" x14ac:dyDescent="0.15">
      <c r="A88" s="276" t="s">
        <v>410</v>
      </c>
      <c r="B88" s="277" t="s">
        <v>663</v>
      </c>
      <c r="C88" s="272">
        <v>2.7716465231639154E-3</v>
      </c>
      <c r="D88" s="273">
        <v>2.9220476630352566E-3</v>
      </c>
      <c r="E88" s="273">
        <v>5.4441943929681913E-3</v>
      </c>
      <c r="F88" s="273">
        <v>1.4188316632742139E-3</v>
      </c>
      <c r="G88" s="273">
        <v>2.4810172280363965E-3</v>
      </c>
      <c r="H88" s="273">
        <v>0</v>
      </c>
      <c r="I88" s="273">
        <v>4.3905933876533746E-3</v>
      </c>
      <c r="J88" s="273">
        <v>2.7860596190206403E-3</v>
      </c>
      <c r="K88" s="273">
        <v>2.6162128459134922E-3</v>
      </c>
      <c r="L88" s="273">
        <v>2.2005955310268163E-3</v>
      </c>
      <c r="M88" s="273">
        <v>4.6846989628037475E-3</v>
      </c>
      <c r="N88" s="273">
        <v>3.6134428273895225E-3</v>
      </c>
      <c r="O88" s="273">
        <v>5.4263890316842917E-3</v>
      </c>
      <c r="P88" s="273">
        <v>3.1288369263805368E-3</v>
      </c>
      <c r="Q88" s="273">
        <v>2.5872181749085421E-3</v>
      </c>
      <c r="R88" s="273">
        <v>4.1533553414350227E-3</v>
      </c>
      <c r="S88" s="273">
        <v>2.9339272248129424E-3</v>
      </c>
      <c r="T88" s="273">
        <v>5.1541295006159006E-3</v>
      </c>
      <c r="U88" s="273">
        <v>4.9668435560261213E-3</v>
      </c>
      <c r="V88" s="273">
        <v>3.5135843888053023E-3</v>
      </c>
      <c r="W88" s="273">
        <v>3.9503871628000248E-3</v>
      </c>
      <c r="X88" s="273">
        <v>6.7133480519613528E-3</v>
      </c>
      <c r="Y88" s="273">
        <v>5.7536054981094141E-3</v>
      </c>
      <c r="Z88" s="273">
        <v>3.4774023965225723E-3</v>
      </c>
      <c r="AA88" s="273">
        <v>2.5775343308699124E-3</v>
      </c>
      <c r="AB88" s="273">
        <v>1.1783141480540439E-2</v>
      </c>
      <c r="AC88" s="273">
        <v>4.1850652747704884E-3</v>
      </c>
      <c r="AD88" s="273">
        <v>2.3131340407163956E-3</v>
      </c>
      <c r="AE88" s="273">
        <v>3.4256981090906671E-3</v>
      </c>
      <c r="AF88" s="273">
        <v>5.3508299819891095E-3</v>
      </c>
      <c r="AG88" s="273">
        <v>3.4891170222311105E-3</v>
      </c>
      <c r="AH88" s="273">
        <v>4.3581857195156143E-3</v>
      </c>
      <c r="AI88" s="273">
        <v>3.7722194980385707E-3</v>
      </c>
      <c r="AJ88" s="273">
        <v>5.3568552125180125E-3</v>
      </c>
      <c r="AK88" s="273">
        <v>0</v>
      </c>
      <c r="AL88" s="273">
        <v>0</v>
      </c>
      <c r="AM88" s="273">
        <v>1.1990077507396579E-3</v>
      </c>
      <c r="AN88" s="273">
        <v>4.2919434384662593E-3</v>
      </c>
      <c r="AO88" s="273">
        <v>4.43124691578182E-3</v>
      </c>
      <c r="AP88" s="273">
        <v>0</v>
      </c>
      <c r="AQ88" s="273">
        <v>2.6081408984576604E-3</v>
      </c>
      <c r="AR88" s="273">
        <v>3.5435439118066841E-3</v>
      </c>
      <c r="AS88" s="273">
        <v>3.8086993841750269E-3</v>
      </c>
      <c r="AT88" s="273">
        <v>3.950022111811273E-3</v>
      </c>
      <c r="AU88" s="273">
        <v>5.8447363206403733E-3</v>
      </c>
      <c r="AV88" s="273">
        <v>4.1403203191330727E-3</v>
      </c>
      <c r="AW88" s="273">
        <v>4.8042761202869407E-3</v>
      </c>
      <c r="AX88" s="273">
        <v>5.4433591890959898E-3</v>
      </c>
      <c r="AY88" s="273">
        <v>7.7421415752582309E-3</v>
      </c>
      <c r="AZ88" s="273">
        <v>1.9545625197699467E-3</v>
      </c>
      <c r="BA88" s="273">
        <v>1.041710566667416E-2</v>
      </c>
      <c r="BB88" s="273">
        <v>5.3190608739374593E-3</v>
      </c>
      <c r="BC88" s="273">
        <v>8.2790492292464969E-3</v>
      </c>
      <c r="BD88" s="273">
        <v>1.4577102307605488E-2</v>
      </c>
      <c r="BE88" s="273">
        <v>1.9471572665408442E-3</v>
      </c>
      <c r="BF88" s="273">
        <v>3.3578647876877422E-3</v>
      </c>
      <c r="BG88" s="273">
        <v>3.1463491810042568E-3</v>
      </c>
      <c r="BH88" s="273">
        <v>4.5990397982100572E-3</v>
      </c>
      <c r="BI88" s="273">
        <v>3.14884975756257E-3</v>
      </c>
      <c r="BJ88" s="273">
        <v>3.5862389373578882E-3</v>
      </c>
      <c r="BK88" s="273">
        <v>3.6994888716843457E-3</v>
      </c>
      <c r="BL88" s="273">
        <v>4.5221203845405072E-3</v>
      </c>
      <c r="BM88" s="273">
        <v>1.3512730088990911E-2</v>
      </c>
      <c r="BN88" s="273">
        <v>4.6796247715601104E-3</v>
      </c>
      <c r="BO88" s="273">
        <v>2.2081708362926354E-2</v>
      </c>
      <c r="BP88" s="273">
        <v>5.3864267523505436E-3</v>
      </c>
      <c r="BQ88" s="273">
        <v>1.064676932927412E-2</v>
      </c>
      <c r="BR88" s="273">
        <v>1.573830816370823E-2</v>
      </c>
      <c r="BS88" s="273">
        <v>2.4665066130501984E-2</v>
      </c>
      <c r="BT88" s="273">
        <v>5.1507443771928564E-3</v>
      </c>
      <c r="BU88" s="273">
        <v>5.3172879837659424E-3</v>
      </c>
      <c r="BV88" s="273">
        <v>1.5691361686888041E-3</v>
      </c>
      <c r="BW88" s="273">
        <v>4.3340710193141415E-3</v>
      </c>
      <c r="BX88" s="273">
        <v>4.5884215387860042E-3</v>
      </c>
      <c r="BY88" s="273">
        <v>4.2573085674162776E-3</v>
      </c>
      <c r="BZ88" s="273">
        <v>5.5341951877640539E-3</v>
      </c>
      <c r="CA88" s="273">
        <v>7.157840241860663E-3</v>
      </c>
      <c r="CB88" s="273">
        <v>6.329297002148123E-3</v>
      </c>
      <c r="CC88" s="273">
        <v>8.3427567748982322E-3</v>
      </c>
      <c r="CD88" s="273">
        <v>1.1912760660708732E-2</v>
      </c>
      <c r="CE88" s="273">
        <v>5.8264252712767152E-3</v>
      </c>
      <c r="CF88" s="273">
        <v>2.9012664858332662E-2</v>
      </c>
      <c r="CG88" s="273">
        <v>0.11291919808034036</v>
      </c>
      <c r="CH88" s="273">
        <v>1.0361713726592838</v>
      </c>
      <c r="CI88" s="273">
        <v>1.2276259013483662E-2</v>
      </c>
      <c r="CJ88" s="273">
        <v>4.4359197551027052E-3</v>
      </c>
      <c r="CK88" s="273">
        <v>2.3074987198751042E-2</v>
      </c>
      <c r="CL88" s="273">
        <v>5.4291526751054052E-3</v>
      </c>
      <c r="CM88" s="273">
        <v>1.1245226667858495E-2</v>
      </c>
      <c r="CN88" s="273">
        <v>2.6379072791665524E-3</v>
      </c>
      <c r="CO88" s="273">
        <v>2.6998528941680925E-2</v>
      </c>
      <c r="CP88" s="273">
        <v>8.0498941950295552E-3</v>
      </c>
      <c r="CQ88" s="273">
        <v>0.124822767229649</v>
      </c>
      <c r="CR88" s="273">
        <v>2.8822896926089538E-3</v>
      </c>
      <c r="CS88" s="273">
        <v>1.3088552297924983E-2</v>
      </c>
      <c r="CT88" s="273">
        <v>1.2212256059702574E-2</v>
      </c>
      <c r="CU88" s="273">
        <v>5.056281934660881E-3</v>
      </c>
      <c r="CV88" s="273">
        <v>5.3616832625714402E-3</v>
      </c>
      <c r="CW88" s="273">
        <v>1.2467475383771699E-2</v>
      </c>
      <c r="CX88" s="273">
        <v>7.5652267217131003E-3</v>
      </c>
      <c r="CY88" s="273">
        <v>2.3013000642216185E-3</v>
      </c>
      <c r="CZ88" s="273">
        <v>1.4485336930810761E-2</v>
      </c>
      <c r="DA88" s="298">
        <v>1.8935867353810052</v>
      </c>
      <c r="DB88" s="298">
        <v>1.4858237000000001</v>
      </c>
    </row>
    <row r="89" spans="1:106" s="275" customFormat="1" ht="15" customHeight="1" x14ac:dyDescent="0.15">
      <c r="A89" s="276" t="s">
        <v>411</v>
      </c>
      <c r="B89" s="277" t="s">
        <v>595</v>
      </c>
      <c r="C89" s="272">
        <v>1.7220312446323588E-3</v>
      </c>
      <c r="D89" s="273">
        <v>4.5579297222094335E-4</v>
      </c>
      <c r="E89" s="273">
        <v>3.5079104099257715E-4</v>
      </c>
      <c r="F89" s="273">
        <v>1.3666640773596001E-3</v>
      </c>
      <c r="G89" s="273">
        <v>2.4243764519096397E-3</v>
      </c>
      <c r="H89" s="273">
        <v>0</v>
      </c>
      <c r="I89" s="273">
        <v>3.5930520038790856E-3</v>
      </c>
      <c r="J89" s="273">
        <v>7.6007698203358395E-4</v>
      </c>
      <c r="K89" s="273">
        <v>3.4907973298724383E-3</v>
      </c>
      <c r="L89" s="273">
        <v>6.3700285878827527E-3</v>
      </c>
      <c r="M89" s="273">
        <v>1.0618183195712078E-3</v>
      </c>
      <c r="N89" s="273">
        <v>7.4286754158665673E-4</v>
      </c>
      <c r="O89" s="273">
        <v>1.3354485311966946E-3</v>
      </c>
      <c r="P89" s="273">
        <v>4.5233808359492591E-3</v>
      </c>
      <c r="Q89" s="273">
        <v>6.9163592990965429E-4</v>
      </c>
      <c r="R89" s="273">
        <v>1.1145956317014636E-3</v>
      </c>
      <c r="S89" s="273">
        <v>2.4667687679936156E-3</v>
      </c>
      <c r="T89" s="273">
        <v>7.7481382479625848E-4</v>
      </c>
      <c r="U89" s="273">
        <v>9.7601893634928472E-4</v>
      </c>
      <c r="V89" s="273">
        <v>9.2808172780634436E-4</v>
      </c>
      <c r="W89" s="273">
        <v>7.4172605450601142E-4</v>
      </c>
      <c r="X89" s="273">
        <v>3.9547128544180371E-4</v>
      </c>
      <c r="Y89" s="273">
        <v>1.6768496172996745E-3</v>
      </c>
      <c r="Z89" s="273">
        <v>4.2644240799369245E-4</v>
      </c>
      <c r="AA89" s="273">
        <v>5.6560274858137485E-4</v>
      </c>
      <c r="AB89" s="273">
        <v>7.7205828142209694E-4</v>
      </c>
      <c r="AC89" s="273">
        <v>5.0409770889262647E-4</v>
      </c>
      <c r="AD89" s="273">
        <v>1.6241207985706874E-3</v>
      </c>
      <c r="AE89" s="273">
        <v>5.7606128410702187E-4</v>
      </c>
      <c r="AF89" s="273">
        <v>1.546525149078225E-3</v>
      </c>
      <c r="AG89" s="273">
        <v>1.0760067177576858E-3</v>
      </c>
      <c r="AH89" s="273">
        <v>2.6842617798208952E-3</v>
      </c>
      <c r="AI89" s="273">
        <v>2.9234643663815039E-3</v>
      </c>
      <c r="AJ89" s="273">
        <v>8.7595322620460817E-4</v>
      </c>
      <c r="AK89" s="273">
        <v>0</v>
      </c>
      <c r="AL89" s="273">
        <v>0</v>
      </c>
      <c r="AM89" s="273">
        <v>4.1291691323572878E-4</v>
      </c>
      <c r="AN89" s="273">
        <v>3.4884806381416931E-3</v>
      </c>
      <c r="AO89" s="273">
        <v>1.817370382429135E-3</v>
      </c>
      <c r="AP89" s="273">
        <v>0</v>
      </c>
      <c r="AQ89" s="273">
        <v>1.0555265442785857E-3</v>
      </c>
      <c r="AR89" s="273">
        <v>7.3549887642573885E-4</v>
      </c>
      <c r="AS89" s="273">
        <v>1.1943863427177522E-3</v>
      </c>
      <c r="AT89" s="273">
        <v>2.1890664355137222E-3</v>
      </c>
      <c r="AU89" s="273">
        <v>1.3468115164466143E-3</v>
      </c>
      <c r="AV89" s="273">
        <v>8.1771578336172076E-4</v>
      </c>
      <c r="AW89" s="273">
        <v>3.272989891677887E-4</v>
      </c>
      <c r="AX89" s="273">
        <v>3.3825454877251329E-4</v>
      </c>
      <c r="AY89" s="273">
        <v>8.1336775126199191E-4</v>
      </c>
      <c r="AZ89" s="273">
        <v>2.6157358509357507E-4</v>
      </c>
      <c r="BA89" s="273">
        <v>2.8768235330438481E-4</v>
      </c>
      <c r="BB89" s="273">
        <v>6.4307833671353254E-4</v>
      </c>
      <c r="BC89" s="273">
        <v>4.6694993767822107E-4</v>
      </c>
      <c r="BD89" s="273">
        <v>5.1274487064721999E-4</v>
      </c>
      <c r="BE89" s="273">
        <v>2.2076431354732927E-4</v>
      </c>
      <c r="BF89" s="273">
        <v>5.0014806732321193E-3</v>
      </c>
      <c r="BG89" s="273">
        <v>4.1314330885235144E-3</v>
      </c>
      <c r="BH89" s="273">
        <v>6.3310690238933441E-4</v>
      </c>
      <c r="BI89" s="273">
        <v>1.7871113958883894E-3</v>
      </c>
      <c r="BJ89" s="273">
        <v>4.5744943541420977E-3</v>
      </c>
      <c r="BK89" s="273">
        <v>5.1499184159930272E-3</v>
      </c>
      <c r="BL89" s="273">
        <v>2.0657241345173848E-3</v>
      </c>
      <c r="BM89" s="273">
        <v>2.2021374708304118E-3</v>
      </c>
      <c r="BN89" s="273">
        <v>1.270299072264595E-3</v>
      </c>
      <c r="BO89" s="273">
        <v>3.0097283459695509E-3</v>
      </c>
      <c r="BP89" s="273">
        <v>5.1542670691675369E-3</v>
      </c>
      <c r="BQ89" s="273">
        <v>1.8679873918255134E-3</v>
      </c>
      <c r="BR89" s="273">
        <v>2.3895807728103505E-3</v>
      </c>
      <c r="BS89" s="273">
        <v>1.7278450994810859E-3</v>
      </c>
      <c r="BT89" s="273">
        <v>1.0711384584975539E-3</v>
      </c>
      <c r="BU89" s="273">
        <v>5.9903507831469364E-4</v>
      </c>
      <c r="BV89" s="273">
        <v>1.8748314275513438E-4</v>
      </c>
      <c r="BW89" s="273">
        <v>2.7022649668265179E-3</v>
      </c>
      <c r="BX89" s="273">
        <v>3.4707868582033669E-3</v>
      </c>
      <c r="BY89" s="273">
        <v>9.1009235327645544E-4</v>
      </c>
      <c r="BZ89" s="273">
        <v>2.180607103254152E-3</v>
      </c>
      <c r="CA89" s="273">
        <v>2.6333540905192315E-3</v>
      </c>
      <c r="CB89" s="273">
        <v>5.8457886269403295E-4</v>
      </c>
      <c r="CC89" s="273">
        <v>1.1938886359990724E-3</v>
      </c>
      <c r="CD89" s="273">
        <v>3.3288083689575311E-3</v>
      </c>
      <c r="CE89" s="273">
        <v>6.1738773558233945E-4</v>
      </c>
      <c r="CF89" s="273">
        <v>1.2214648623293718E-3</v>
      </c>
      <c r="CG89" s="273">
        <v>3.5364976541239009E-3</v>
      </c>
      <c r="CH89" s="273">
        <v>7.0965010417976186E-4</v>
      </c>
      <c r="CI89" s="273">
        <v>1.0005868932956226</v>
      </c>
      <c r="CJ89" s="273">
        <v>3.0992454090192981E-3</v>
      </c>
      <c r="CK89" s="273">
        <v>2.3193726105698344E-3</v>
      </c>
      <c r="CL89" s="273">
        <v>8.5004431066733105E-4</v>
      </c>
      <c r="CM89" s="273">
        <v>3.1636507772351157E-3</v>
      </c>
      <c r="CN89" s="273">
        <v>1.1602247461140398E-3</v>
      </c>
      <c r="CO89" s="273">
        <v>1.4229311771561204E-3</v>
      </c>
      <c r="CP89" s="273">
        <v>1.8454916790646679E-3</v>
      </c>
      <c r="CQ89" s="273">
        <v>1.0478590219274496E-3</v>
      </c>
      <c r="CR89" s="273">
        <v>7.2973007388264853E-4</v>
      </c>
      <c r="CS89" s="273">
        <v>1.3122258347104633E-3</v>
      </c>
      <c r="CT89" s="273">
        <v>1.1855049278215544E-3</v>
      </c>
      <c r="CU89" s="273">
        <v>9.47226231522387E-4</v>
      </c>
      <c r="CV89" s="273">
        <v>2.1259048885608357E-3</v>
      </c>
      <c r="CW89" s="273">
        <v>5.939128232684116E-4</v>
      </c>
      <c r="CX89" s="273">
        <v>2.3347500754347553E-3</v>
      </c>
      <c r="CY89" s="273">
        <v>5.3772076393330864E-4</v>
      </c>
      <c r="CZ89" s="273">
        <v>0.2590551382145157</v>
      </c>
      <c r="DA89" s="298">
        <v>1.4186971496060128</v>
      </c>
      <c r="DB89" s="298">
        <v>1.1131963499999999</v>
      </c>
    </row>
    <row r="90" spans="1:106" s="275" customFormat="1" ht="15" customHeight="1" x14ac:dyDescent="0.15">
      <c r="A90" s="276" t="s">
        <v>412</v>
      </c>
      <c r="B90" s="277" t="s">
        <v>596</v>
      </c>
      <c r="C90" s="272">
        <v>1.0049089332608008E-4</v>
      </c>
      <c r="D90" s="273">
        <v>9.494876903905512E-5</v>
      </c>
      <c r="E90" s="273">
        <v>2.9563661087450067E-4</v>
      </c>
      <c r="F90" s="273">
        <v>2.4409687097341344E-4</v>
      </c>
      <c r="G90" s="273">
        <v>8.5602491902812846E-5</v>
      </c>
      <c r="H90" s="273">
        <v>0</v>
      </c>
      <c r="I90" s="273">
        <v>5.6470333439934009E-4</v>
      </c>
      <c r="J90" s="273">
        <v>1.3884959933226096E-4</v>
      </c>
      <c r="K90" s="273">
        <v>5.6492667678939459E-4</v>
      </c>
      <c r="L90" s="273">
        <v>1.9817691466914744E-4</v>
      </c>
      <c r="M90" s="273">
        <v>3.0917916961054807E-4</v>
      </c>
      <c r="N90" s="273">
        <v>6.5507610966854301E-4</v>
      </c>
      <c r="O90" s="273">
        <v>1.3796817825752355E-4</v>
      </c>
      <c r="P90" s="273">
        <v>3.2878429792261864E-4</v>
      </c>
      <c r="Q90" s="273">
        <v>8.9227976016570995E-5</v>
      </c>
      <c r="R90" s="273">
        <v>1.2279147503474174E-4</v>
      </c>
      <c r="S90" s="273">
        <v>2.1459199049383908E-4</v>
      </c>
      <c r="T90" s="273">
        <v>2.6659374120921139E-4</v>
      </c>
      <c r="U90" s="273">
        <v>4.3533480835928842E-4</v>
      </c>
      <c r="V90" s="273">
        <v>1.9614952431523436E-4</v>
      </c>
      <c r="W90" s="273">
        <v>1.2637610392701395E-4</v>
      </c>
      <c r="X90" s="273">
        <v>2.0340876675794753E-4</v>
      </c>
      <c r="Y90" s="273">
        <v>4.121562264370778E-4</v>
      </c>
      <c r="Z90" s="273">
        <v>4.0782561982669925E-4</v>
      </c>
      <c r="AA90" s="273">
        <v>4.4124429505418869E-4</v>
      </c>
      <c r="AB90" s="273">
        <v>5.1378473470504245E-4</v>
      </c>
      <c r="AC90" s="273">
        <v>4.5299336747699252E-4</v>
      </c>
      <c r="AD90" s="273">
        <v>1.03293358810462E-4</v>
      </c>
      <c r="AE90" s="273">
        <v>2.4054888680911823E-4</v>
      </c>
      <c r="AF90" s="273">
        <v>1.7618578818161506E-4</v>
      </c>
      <c r="AG90" s="273">
        <v>7.5496391733102862E-5</v>
      </c>
      <c r="AH90" s="273">
        <v>5.4034093144003398E-4</v>
      </c>
      <c r="AI90" s="273">
        <v>6.3579746988520378E-4</v>
      </c>
      <c r="AJ90" s="273">
        <v>3.0970930819529733E-4</v>
      </c>
      <c r="AK90" s="273">
        <v>0</v>
      </c>
      <c r="AL90" s="273">
        <v>0</v>
      </c>
      <c r="AM90" s="273">
        <v>6.665077855804668E-5</v>
      </c>
      <c r="AN90" s="273">
        <v>7.2657890533386145E-4</v>
      </c>
      <c r="AO90" s="273">
        <v>2.7015950976754584E-4</v>
      </c>
      <c r="AP90" s="273">
        <v>0</v>
      </c>
      <c r="AQ90" s="273">
        <v>1.0886597524569485E-4</v>
      </c>
      <c r="AR90" s="273">
        <v>1.2146860856216391E-3</v>
      </c>
      <c r="AS90" s="273">
        <v>2.994094977602171E-4</v>
      </c>
      <c r="AT90" s="273">
        <v>5.6088801289825392E-4</v>
      </c>
      <c r="AU90" s="273">
        <v>3.8030562813495426E-4</v>
      </c>
      <c r="AV90" s="273">
        <v>3.8064640640423053E-4</v>
      </c>
      <c r="AW90" s="273">
        <v>9.8629083511437578E-4</v>
      </c>
      <c r="AX90" s="273">
        <v>1.6773175296270868E-3</v>
      </c>
      <c r="AY90" s="273">
        <v>1.181819361102996E-3</v>
      </c>
      <c r="AZ90" s="273">
        <v>1.977247771157526E-3</v>
      </c>
      <c r="BA90" s="273">
        <v>9.4366180986761388E-4</v>
      </c>
      <c r="BB90" s="273">
        <v>9.7587465728646424E-4</v>
      </c>
      <c r="BC90" s="273">
        <v>3.0051060369479551E-3</v>
      </c>
      <c r="BD90" s="273">
        <v>4.8748748638479945E-4</v>
      </c>
      <c r="BE90" s="273">
        <v>1.8052664126331469E-4</v>
      </c>
      <c r="BF90" s="273">
        <v>4.9644843150051449E-4</v>
      </c>
      <c r="BG90" s="273">
        <v>1.8852723866322841E-4</v>
      </c>
      <c r="BH90" s="273">
        <v>5.2396451117556783E-4</v>
      </c>
      <c r="BI90" s="273">
        <v>2.207833077372533E-4</v>
      </c>
      <c r="BJ90" s="273">
        <v>3.2832673813224796E-4</v>
      </c>
      <c r="BK90" s="273">
        <v>2.4062496868473138E-4</v>
      </c>
      <c r="BL90" s="273">
        <v>3.146224361618559E-4</v>
      </c>
      <c r="BM90" s="273">
        <v>1.7700010075307553E-3</v>
      </c>
      <c r="BN90" s="273">
        <v>3.9871015660305565E-4</v>
      </c>
      <c r="BO90" s="273">
        <v>3.5234866277756845E-4</v>
      </c>
      <c r="BP90" s="273">
        <v>3.4767871340262021E-4</v>
      </c>
      <c r="BQ90" s="273">
        <v>4.0580723147277682E-4</v>
      </c>
      <c r="BR90" s="273">
        <v>5.2716299848063017E-4</v>
      </c>
      <c r="BS90" s="273">
        <v>4.9969369323381286E-4</v>
      </c>
      <c r="BT90" s="273">
        <v>1.3223113793967692E-4</v>
      </c>
      <c r="BU90" s="273">
        <v>1.3190571685814682E-4</v>
      </c>
      <c r="BV90" s="273">
        <v>3.4704244559294485E-5</v>
      </c>
      <c r="BW90" s="273">
        <v>7.4888042664881735E-3</v>
      </c>
      <c r="BX90" s="273">
        <v>3.4035280113138864E-4</v>
      </c>
      <c r="BY90" s="273">
        <v>5.4338382336343975E-4</v>
      </c>
      <c r="BZ90" s="273">
        <v>3.1431639300543996E-4</v>
      </c>
      <c r="CA90" s="273">
        <v>2.2935105173837306E-4</v>
      </c>
      <c r="CB90" s="273">
        <v>7.7460234566844568E-4</v>
      </c>
      <c r="CC90" s="273">
        <v>5.0449253211010462E-4</v>
      </c>
      <c r="CD90" s="273">
        <v>4.2816742419484778E-4</v>
      </c>
      <c r="CE90" s="273">
        <v>3.2511399650559774E-4</v>
      </c>
      <c r="CF90" s="273">
        <v>7.2604888865315581E-3</v>
      </c>
      <c r="CG90" s="273">
        <v>1.5470897633471684E-3</v>
      </c>
      <c r="CH90" s="273">
        <v>3.9814048650318769E-3</v>
      </c>
      <c r="CI90" s="273">
        <v>2.4548580779262959E-4</v>
      </c>
      <c r="CJ90" s="273">
        <v>1.0000980530646082</v>
      </c>
      <c r="CK90" s="273">
        <v>2.7719431373900226E-4</v>
      </c>
      <c r="CL90" s="273">
        <v>1.9831248794957725E-4</v>
      </c>
      <c r="CM90" s="273">
        <v>3.1225039449806689E-4</v>
      </c>
      <c r="CN90" s="273">
        <v>1.1027190874085607E-4</v>
      </c>
      <c r="CO90" s="273">
        <v>2.6893940497849068E-4</v>
      </c>
      <c r="CP90" s="273">
        <v>5.1652447917944978E-4</v>
      </c>
      <c r="CQ90" s="273">
        <v>1.8908956465205854E-3</v>
      </c>
      <c r="CR90" s="273">
        <v>8.4459042025489004E-5</v>
      </c>
      <c r="CS90" s="273">
        <v>7.3164894188905438E-4</v>
      </c>
      <c r="CT90" s="273">
        <v>4.9909773536483987E-4</v>
      </c>
      <c r="CU90" s="273">
        <v>6.0605699800055698E-4</v>
      </c>
      <c r="CV90" s="273">
        <v>1.0128488115864628E-3</v>
      </c>
      <c r="CW90" s="273">
        <v>3.4106775274002257E-4</v>
      </c>
      <c r="CX90" s="273">
        <v>5.4165218482310105E-4</v>
      </c>
      <c r="CY90" s="273">
        <v>1.1159934704785573E-4</v>
      </c>
      <c r="CZ90" s="273">
        <v>6.9066696574208639E-4</v>
      </c>
      <c r="DA90" s="298">
        <v>1.0642939482411673</v>
      </c>
      <c r="DB90" s="298">
        <v>0.83510998000000003</v>
      </c>
    </row>
    <row r="91" spans="1:106" s="275" customFormat="1" ht="15" customHeight="1" x14ac:dyDescent="0.15">
      <c r="A91" s="276" t="s">
        <v>413</v>
      </c>
      <c r="B91" s="277" t="s">
        <v>597</v>
      </c>
      <c r="C91" s="272">
        <v>0</v>
      </c>
      <c r="D91" s="273">
        <v>0</v>
      </c>
      <c r="E91" s="273">
        <v>0</v>
      </c>
      <c r="F91" s="273">
        <v>0</v>
      </c>
      <c r="G91" s="273">
        <v>0</v>
      </c>
      <c r="H91" s="273">
        <v>0</v>
      </c>
      <c r="I91" s="273">
        <v>0</v>
      </c>
      <c r="J91" s="273">
        <v>0</v>
      </c>
      <c r="K91" s="273">
        <v>0</v>
      </c>
      <c r="L91" s="273">
        <v>0</v>
      </c>
      <c r="M91" s="273">
        <v>0</v>
      </c>
      <c r="N91" s="273">
        <v>0</v>
      </c>
      <c r="O91" s="273">
        <v>0</v>
      </c>
      <c r="P91" s="273">
        <v>0</v>
      </c>
      <c r="Q91" s="273">
        <v>0</v>
      </c>
      <c r="R91" s="273">
        <v>0</v>
      </c>
      <c r="S91" s="273">
        <v>0</v>
      </c>
      <c r="T91" s="273">
        <v>0</v>
      </c>
      <c r="U91" s="273">
        <v>0</v>
      </c>
      <c r="V91" s="273">
        <v>0</v>
      </c>
      <c r="W91" s="273">
        <v>0</v>
      </c>
      <c r="X91" s="273">
        <v>0</v>
      </c>
      <c r="Y91" s="273">
        <v>0</v>
      </c>
      <c r="Z91" s="273">
        <v>0</v>
      </c>
      <c r="AA91" s="273">
        <v>0</v>
      </c>
      <c r="AB91" s="273">
        <v>0</v>
      </c>
      <c r="AC91" s="273">
        <v>0</v>
      </c>
      <c r="AD91" s="273">
        <v>0</v>
      </c>
      <c r="AE91" s="273">
        <v>0</v>
      </c>
      <c r="AF91" s="273">
        <v>0</v>
      </c>
      <c r="AG91" s="273">
        <v>0</v>
      </c>
      <c r="AH91" s="273">
        <v>0</v>
      </c>
      <c r="AI91" s="273">
        <v>0</v>
      </c>
      <c r="AJ91" s="273">
        <v>0</v>
      </c>
      <c r="AK91" s="273">
        <v>0</v>
      </c>
      <c r="AL91" s="273">
        <v>0</v>
      </c>
      <c r="AM91" s="273">
        <v>0</v>
      </c>
      <c r="AN91" s="273">
        <v>0</v>
      </c>
      <c r="AO91" s="273">
        <v>0</v>
      </c>
      <c r="AP91" s="273">
        <v>0</v>
      </c>
      <c r="AQ91" s="273">
        <v>0</v>
      </c>
      <c r="AR91" s="273">
        <v>0</v>
      </c>
      <c r="AS91" s="273">
        <v>0</v>
      </c>
      <c r="AT91" s="273">
        <v>0</v>
      </c>
      <c r="AU91" s="273">
        <v>0</v>
      </c>
      <c r="AV91" s="273">
        <v>0</v>
      </c>
      <c r="AW91" s="273">
        <v>0</v>
      </c>
      <c r="AX91" s="273">
        <v>0</v>
      </c>
      <c r="AY91" s="273">
        <v>0</v>
      </c>
      <c r="AZ91" s="273">
        <v>0</v>
      </c>
      <c r="BA91" s="273">
        <v>0</v>
      </c>
      <c r="BB91" s="273">
        <v>0</v>
      </c>
      <c r="BC91" s="273">
        <v>0</v>
      </c>
      <c r="BD91" s="273">
        <v>0</v>
      </c>
      <c r="BE91" s="273">
        <v>0</v>
      </c>
      <c r="BF91" s="273">
        <v>0</v>
      </c>
      <c r="BG91" s="273">
        <v>0</v>
      </c>
      <c r="BH91" s="273">
        <v>0</v>
      </c>
      <c r="BI91" s="273">
        <v>0</v>
      </c>
      <c r="BJ91" s="273">
        <v>0</v>
      </c>
      <c r="BK91" s="273">
        <v>0</v>
      </c>
      <c r="BL91" s="273">
        <v>0</v>
      </c>
      <c r="BM91" s="273">
        <v>0</v>
      </c>
      <c r="BN91" s="273">
        <v>0</v>
      </c>
      <c r="BO91" s="273">
        <v>0</v>
      </c>
      <c r="BP91" s="273">
        <v>0</v>
      </c>
      <c r="BQ91" s="273">
        <v>0</v>
      </c>
      <c r="BR91" s="273">
        <v>0</v>
      </c>
      <c r="BS91" s="273">
        <v>0</v>
      </c>
      <c r="BT91" s="273">
        <v>0</v>
      </c>
      <c r="BU91" s="273">
        <v>0</v>
      </c>
      <c r="BV91" s="273">
        <v>0</v>
      </c>
      <c r="BW91" s="273">
        <v>0</v>
      </c>
      <c r="BX91" s="273">
        <v>0</v>
      </c>
      <c r="BY91" s="273">
        <v>0</v>
      </c>
      <c r="BZ91" s="273">
        <v>0</v>
      </c>
      <c r="CA91" s="273">
        <v>0</v>
      </c>
      <c r="CB91" s="273">
        <v>0</v>
      </c>
      <c r="CC91" s="273">
        <v>0</v>
      </c>
      <c r="CD91" s="273">
        <v>0</v>
      </c>
      <c r="CE91" s="273">
        <v>0</v>
      </c>
      <c r="CF91" s="273">
        <v>0</v>
      </c>
      <c r="CG91" s="273">
        <v>0</v>
      </c>
      <c r="CH91" s="273">
        <v>0</v>
      </c>
      <c r="CI91" s="273">
        <v>0</v>
      </c>
      <c r="CJ91" s="273">
        <v>0</v>
      </c>
      <c r="CK91" s="273">
        <v>1</v>
      </c>
      <c r="CL91" s="273">
        <v>0</v>
      </c>
      <c r="CM91" s="273">
        <v>0</v>
      </c>
      <c r="CN91" s="273">
        <v>0</v>
      </c>
      <c r="CO91" s="273">
        <v>0</v>
      </c>
      <c r="CP91" s="273">
        <v>0</v>
      </c>
      <c r="CQ91" s="273">
        <v>0</v>
      </c>
      <c r="CR91" s="273">
        <v>0</v>
      </c>
      <c r="CS91" s="273">
        <v>0</v>
      </c>
      <c r="CT91" s="273">
        <v>0</v>
      </c>
      <c r="CU91" s="273">
        <v>0</v>
      </c>
      <c r="CV91" s="273">
        <v>0</v>
      </c>
      <c r="CW91" s="273">
        <v>0</v>
      </c>
      <c r="CX91" s="273">
        <v>0</v>
      </c>
      <c r="CY91" s="273">
        <v>0</v>
      </c>
      <c r="CZ91" s="273">
        <v>0</v>
      </c>
      <c r="DA91" s="298">
        <v>1</v>
      </c>
      <c r="DB91" s="298">
        <v>0.78466102000000004</v>
      </c>
    </row>
    <row r="92" spans="1:106" s="275" customFormat="1" ht="15" customHeight="1" x14ac:dyDescent="0.15">
      <c r="A92" s="276" t="s">
        <v>414</v>
      </c>
      <c r="B92" s="277" t="s">
        <v>664</v>
      </c>
      <c r="C92" s="272">
        <v>1.8612299315007118E-4</v>
      </c>
      <c r="D92" s="273">
        <v>1.9239511218934607E-4</v>
      </c>
      <c r="E92" s="273">
        <v>2.2032208193958312E-3</v>
      </c>
      <c r="F92" s="273">
        <v>2.385368998727495E-5</v>
      </c>
      <c r="G92" s="273">
        <v>4.3272373887062629E-5</v>
      </c>
      <c r="H92" s="273">
        <v>0</v>
      </c>
      <c r="I92" s="273">
        <v>7.634032503770269E-5</v>
      </c>
      <c r="J92" s="273">
        <v>9.8159994464568399E-5</v>
      </c>
      <c r="K92" s="273">
        <v>6.3025651154265694E-5</v>
      </c>
      <c r="L92" s="273">
        <v>1.5910689578078286E-4</v>
      </c>
      <c r="M92" s="273">
        <v>3.9258178027714663E-5</v>
      </c>
      <c r="N92" s="273">
        <v>4.4031795839213858E-5</v>
      </c>
      <c r="O92" s="273">
        <v>3.6367544129258699E-5</v>
      </c>
      <c r="P92" s="273">
        <v>1.1697160990283284E-4</v>
      </c>
      <c r="Q92" s="273">
        <v>2.7500419383290917E-5</v>
      </c>
      <c r="R92" s="273">
        <v>3.2320272369181336E-5</v>
      </c>
      <c r="S92" s="273">
        <v>4.5287809532578249E-5</v>
      </c>
      <c r="T92" s="273">
        <v>2.5845194735085917E-5</v>
      </c>
      <c r="U92" s="273">
        <v>5.6929396654988386E-5</v>
      </c>
      <c r="V92" s="273">
        <v>3.3646961144196644E-5</v>
      </c>
      <c r="W92" s="273">
        <v>5.1334879825256345E-5</v>
      </c>
      <c r="X92" s="273">
        <v>3.6230131690791691E-5</v>
      </c>
      <c r="Y92" s="273">
        <v>8.2089391464067304E-5</v>
      </c>
      <c r="Z92" s="273">
        <v>2.468748828176071E-5</v>
      </c>
      <c r="AA92" s="273">
        <v>2.2064285749180981E-5</v>
      </c>
      <c r="AB92" s="273">
        <v>1.1306573942033089E-4</v>
      </c>
      <c r="AC92" s="273">
        <v>2.1777311006163566E-5</v>
      </c>
      <c r="AD92" s="273">
        <v>3.9896451485359399E-5</v>
      </c>
      <c r="AE92" s="273">
        <v>2.4991722918330916E-5</v>
      </c>
      <c r="AF92" s="273">
        <v>3.2618461585832489E-5</v>
      </c>
      <c r="AG92" s="273">
        <v>2.5300672532059531E-5</v>
      </c>
      <c r="AH92" s="273">
        <v>5.5457285366938814E-5</v>
      </c>
      <c r="AI92" s="273">
        <v>7.1046682325899067E-5</v>
      </c>
      <c r="AJ92" s="273">
        <v>4.1715784305656692E-5</v>
      </c>
      <c r="AK92" s="273">
        <v>0</v>
      </c>
      <c r="AL92" s="273">
        <v>0</v>
      </c>
      <c r="AM92" s="273">
        <v>1.9174411046968747E-5</v>
      </c>
      <c r="AN92" s="273">
        <v>7.6669013246644986E-5</v>
      </c>
      <c r="AO92" s="273">
        <v>6.8238685156997333E-5</v>
      </c>
      <c r="AP92" s="273">
        <v>0</v>
      </c>
      <c r="AQ92" s="273">
        <v>3.2152513192870063E-5</v>
      </c>
      <c r="AR92" s="273">
        <v>2.3739922114130872E-5</v>
      </c>
      <c r="AS92" s="273">
        <v>3.0217219239587807E-5</v>
      </c>
      <c r="AT92" s="273">
        <v>3.6308666750670827E-5</v>
      </c>
      <c r="AU92" s="273">
        <v>2.6244378906921154E-5</v>
      </c>
      <c r="AV92" s="273">
        <v>2.4037038637775353E-5</v>
      </c>
      <c r="AW92" s="273">
        <v>1.9928173045564131E-5</v>
      </c>
      <c r="AX92" s="273">
        <v>1.7987222167467016E-5</v>
      </c>
      <c r="AY92" s="273">
        <v>2.1869094128786119E-5</v>
      </c>
      <c r="AZ92" s="273">
        <v>1.4300573079063432E-5</v>
      </c>
      <c r="BA92" s="273">
        <v>1.5767204772311907E-5</v>
      </c>
      <c r="BB92" s="273">
        <v>2.2825455206572281E-5</v>
      </c>
      <c r="BC92" s="273">
        <v>1.9141750923548588E-5</v>
      </c>
      <c r="BD92" s="273">
        <v>1.9187873914760634E-5</v>
      </c>
      <c r="BE92" s="273">
        <v>1.1109245272079512E-5</v>
      </c>
      <c r="BF92" s="273">
        <v>6.8168874539217806E-5</v>
      </c>
      <c r="BG92" s="273">
        <v>5.652091194752274E-5</v>
      </c>
      <c r="BH92" s="273">
        <v>2.5956677992405789E-5</v>
      </c>
      <c r="BI92" s="273">
        <v>9.08318386543996E-5</v>
      </c>
      <c r="BJ92" s="273">
        <v>6.4791274436099127E-5</v>
      </c>
      <c r="BK92" s="273">
        <v>9.2269857464270181E-5</v>
      </c>
      <c r="BL92" s="273">
        <v>4.7588829904856173E-5</v>
      </c>
      <c r="BM92" s="273">
        <v>3.7685793100624386E-4</v>
      </c>
      <c r="BN92" s="273">
        <v>6.2355037151393678E-5</v>
      </c>
      <c r="BO92" s="273">
        <v>3.8525626593149541E-4</v>
      </c>
      <c r="BP92" s="273">
        <v>9.1966158353241903E-5</v>
      </c>
      <c r="BQ92" s="273">
        <v>8.13543428579472E-5</v>
      </c>
      <c r="BR92" s="273">
        <v>1.0336550237702215E-4</v>
      </c>
      <c r="BS92" s="273">
        <v>2.3128740910217612E-4</v>
      </c>
      <c r="BT92" s="273">
        <v>6.0622302719093136E-5</v>
      </c>
      <c r="BU92" s="273">
        <v>6.08740167066644E-5</v>
      </c>
      <c r="BV92" s="273">
        <v>1.5580804675856116E-5</v>
      </c>
      <c r="BW92" s="273">
        <v>1.7241407769595253E-4</v>
      </c>
      <c r="BX92" s="273">
        <v>6.4201430598526539E-5</v>
      </c>
      <c r="BY92" s="273">
        <v>7.8857552815559531E-5</v>
      </c>
      <c r="BZ92" s="273">
        <v>8.4813965096093222E-4</v>
      </c>
      <c r="CA92" s="273">
        <v>1.3400657934302873E-4</v>
      </c>
      <c r="CB92" s="273">
        <v>3.5549150716104623E-5</v>
      </c>
      <c r="CC92" s="273">
        <v>2.6565389435492474E-2</v>
      </c>
      <c r="CD92" s="273">
        <v>6.7546614758413209E-4</v>
      </c>
      <c r="CE92" s="273">
        <v>7.6387084079498923E-5</v>
      </c>
      <c r="CF92" s="273">
        <v>1.7492473098828345E-3</v>
      </c>
      <c r="CG92" s="273">
        <v>6.6859646179435388E-4</v>
      </c>
      <c r="CH92" s="273">
        <v>2.2152468885799068E-4</v>
      </c>
      <c r="CI92" s="273">
        <v>6.3117109902988266E-5</v>
      </c>
      <c r="CJ92" s="273">
        <v>7.7303376300945687E-5</v>
      </c>
      <c r="CK92" s="273">
        <v>9.3080660944016894E-5</v>
      </c>
      <c r="CL92" s="273">
        <v>1.0218766577036946</v>
      </c>
      <c r="CM92" s="273">
        <v>3.3357444633145042E-3</v>
      </c>
      <c r="CN92" s="273">
        <v>2.1509559592603669E-3</v>
      </c>
      <c r="CO92" s="273">
        <v>7.1167456451967347E-5</v>
      </c>
      <c r="CP92" s="273">
        <v>3.8362493316493771E-5</v>
      </c>
      <c r="CQ92" s="273">
        <v>2.2432990504807942E-4</v>
      </c>
      <c r="CR92" s="273">
        <v>2.1129474206336986E-5</v>
      </c>
      <c r="CS92" s="273">
        <v>9.0781989135549045E-5</v>
      </c>
      <c r="CT92" s="273">
        <v>8.197765188659198E-5</v>
      </c>
      <c r="CU92" s="273">
        <v>1.557067124449137E-4</v>
      </c>
      <c r="CV92" s="273">
        <v>6.1201594547292338E-5</v>
      </c>
      <c r="CW92" s="273">
        <v>1.4238792267888184E-4</v>
      </c>
      <c r="CX92" s="273">
        <v>1.1211128676223014E-4</v>
      </c>
      <c r="CY92" s="273">
        <v>2.7568246807311189E-5</v>
      </c>
      <c r="CZ92" s="273">
        <v>2.7348830110363554E-3</v>
      </c>
      <c r="DA92" s="298">
        <v>1.0692087263889063</v>
      </c>
      <c r="DB92" s="298">
        <v>0.83896641000000005</v>
      </c>
    </row>
    <row r="93" spans="1:106" s="275" customFormat="1" ht="15" customHeight="1" x14ac:dyDescent="0.15">
      <c r="A93" s="276" t="s">
        <v>415</v>
      </c>
      <c r="B93" s="277" t="s">
        <v>599</v>
      </c>
      <c r="C93" s="272">
        <v>0</v>
      </c>
      <c r="D93" s="273">
        <v>0</v>
      </c>
      <c r="E93" s="273">
        <v>0</v>
      </c>
      <c r="F93" s="273">
        <v>0</v>
      </c>
      <c r="G93" s="273">
        <v>0</v>
      </c>
      <c r="H93" s="273">
        <v>0</v>
      </c>
      <c r="I93" s="273">
        <v>0</v>
      </c>
      <c r="J93" s="273">
        <v>0</v>
      </c>
      <c r="K93" s="273">
        <v>0</v>
      </c>
      <c r="L93" s="273">
        <v>0</v>
      </c>
      <c r="M93" s="273">
        <v>0</v>
      </c>
      <c r="N93" s="273">
        <v>0</v>
      </c>
      <c r="O93" s="273">
        <v>0</v>
      </c>
      <c r="P93" s="273">
        <v>0</v>
      </c>
      <c r="Q93" s="273">
        <v>0</v>
      </c>
      <c r="R93" s="273">
        <v>0</v>
      </c>
      <c r="S93" s="273">
        <v>0</v>
      </c>
      <c r="T93" s="273">
        <v>0</v>
      </c>
      <c r="U93" s="273">
        <v>0</v>
      </c>
      <c r="V93" s="273">
        <v>0</v>
      </c>
      <c r="W93" s="273">
        <v>0</v>
      </c>
      <c r="X93" s="273">
        <v>0</v>
      </c>
      <c r="Y93" s="273">
        <v>0</v>
      </c>
      <c r="Z93" s="273">
        <v>0</v>
      </c>
      <c r="AA93" s="273">
        <v>0</v>
      </c>
      <c r="AB93" s="273">
        <v>0</v>
      </c>
      <c r="AC93" s="273">
        <v>0</v>
      </c>
      <c r="AD93" s="273">
        <v>0</v>
      </c>
      <c r="AE93" s="273">
        <v>0</v>
      </c>
      <c r="AF93" s="273">
        <v>0</v>
      </c>
      <c r="AG93" s="273">
        <v>0</v>
      </c>
      <c r="AH93" s="273">
        <v>0</v>
      </c>
      <c r="AI93" s="273">
        <v>0</v>
      </c>
      <c r="AJ93" s="273">
        <v>0</v>
      </c>
      <c r="AK93" s="273">
        <v>0</v>
      </c>
      <c r="AL93" s="273">
        <v>0</v>
      </c>
      <c r="AM93" s="273">
        <v>0</v>
      </c>
      <c r="AN93" s="273">
        <v>0</v>
      </c>
      <c r="AO93" s="273">
        <v>0</v>
      </c>
      <c r="AP93" s="273">
        <v>0</v>
      </c>
      <c r="AQ93" s="273">
        <v>0</v>
      </c>
      <c r="AR93" s="273">
        <v>0</v>
      </c>
      <c r="AS93" s="273">
        <v>0</v>
      </c>
      <c r="AT93" s="273">
        <v>0</v>
      </c>
      <c r="AU93" s="273">
        <v>0</v>
      </c>
      <c r="AV93" s="273">
        <v>0</v>
      </c>
      <c r="AW93" s="273">
        <v>0</v>
      </c>
      <c r="AX93" s="273">
        <v>0</v>
      </c>
      <c r="AY93" s="273">
        <v>0</v>
      </c>
      <c r="AZ93" s="273">
        <v>0</v>
      </c>
      <c r="BA93" s="273">
        <v>0</v>
      </c>
      <c r="BB93" s="273">
        <v>0</v>
      </c>
      <c r="BC93" s="273">
        <v>0</v>
      </c>
      <c r="BD93" s="273">
        <v>0</v>
      </c>
      <c r="BE93" s="273">
        <v>0</v>
      </c>
      <c r="BF93" s="273">
        <v>0</v>
      </c>
      <c r="BG93" s="273">
        <v>0</v>
      </c>
      <c r="BH93" s="273">
        <v>0</v>
      </c>
      <c r="BI93" s="273">
        <v>0</v>
      </c>
      <c r="BJ93" s="273">
        <v>0</v>
      </c>
      <c r="BK93" s="273">
        <v>0</v>
      </c>
      <c r="BL93" s="273">
        <v>0</v>
      </c>
      <c r="BM93" s="273">
        <v>0</v>
      </c>
      <c r="BN93" s="273">
        <v>0</v>
      </c>
      <c r="BO93" s="273">
        <v>0</v>
      </c>
      <c r="BP93" s="273">
        <v>0</v>
      </c>
      <c r="BQ93" s="273">
        <v>0</v>
      </c>
      <c r="BR93" s="273">
        <v>0</v>
      </c>
      <c r="BS93" s="273">
        <v>0</v>
      </c>
      <c r="BT93" s="273">
        <v>0</v>
      </c>
      <c r="BU93" s="273">
        <v>0</v>
      </c>
      <c r="BV93" s="273">
        <v>0</v>
      </c>
      <c r="BW93" s="273">
        <v>0</v>
      </c>
      <c r="BX93" s="273">
        <v>0</v>
      </c>
      <c r="BY93" s="273">
        <v>0</v>
      </c>
      <c r="BZ93" s="273">
        <v>0</v>
      </c>
      <c r="CA93" s="273">
        <v>0</v>
      </c>
      <c r="CB93" s="273">
        <v>0</v>
      </c>
      <c r="CC93" s="273">
        <v>0</v>
      </c>
      <c r="CD93" s="273">
        <v>0</v>
      </c>
      <c r="CE93" s="273">
        <v>0</v>
      </c>
      <c r="CF93" s="273">
        <v>0</v>
      </c>
      <c r="CG93" s="273">
        <v>0</v>
      </c>
      <c r="CH93" s="273">
        <v>0</v>
      </c>
      <c r="CI93" s="273">
        <v>0</v>
      </c>
      <c r="CJ93" s="273">
        <v>0</v>
      </c>
      <c r="CK93" s="273">
        <v>0</v>
      </c>
      <c r="CL93" s="273">
        <v>0</v>
      </c>
      <c r="CM93" s="273">
        <v>1</v>
      </c>
      <c r="CN93" s="273">
        <v>0</v>
      </c>
      <c r="CO93" s="273">
        <v>0</v>
      </c>
      <c r="CP93" s="273">
        <v>0</v>
      </c>
      <c r="CQ93" s="273">
        <v>0</v>
      </c>
      <c r="CR93" s="273">
        <v>0</v>
      </c>
      <c r="CS93" s="273">
        <v>0</v>
      </c>
      <c r="CT93" s="273">
        <v>0</v>
      </c>
      <c r="CU93" s="273">
        <v>0</v>
      </c>
      <c r="CV93" s="273">
        <v>0</v>
      </c>
      <c r="CW93" s="273">
        <v>0</v>
      </c>
      <c r="CX93" s="273">
        <v>0</v>
      </c>
      <c r="CY93" s="273">
        <v>0</v>
      </c>
      <c r="CZ93" s="273">
        <v>0</v>
      </c>
      <c r="DA93" s="298">
        <v>1</v>
      </c>
      <c r="DB93" s="298">
        <v>0.78466102000000004</v>
      </c>
    </row>
    <row r="94" spans="1:106" s="275" customFormat="1" ht="15" customHeight="1" x14ac:dyDescent="0.15">
      <c r="A94" s="276" t="s">
        <v>416</v>
      </c>
      <c r="B94" s="277" t="s">
        <v>665</v>
      </c>
      <c r="C94" s="272">
        <v>0</v>
      </c>
      <c r="D94" s="273">
        <v>0</v>
      </c>
      <c r="E94" s="273">
        <v>0</v>
      </c>
      <c r="F94" s="273">
        <v>0</v>
      </c>
      <c r="G94" s="273">
        <v>0</v>
      </c>
      <c r="H94" s="273">
        <v>0</v>
      </c>
      <c r="I94" s="273">
        <v>0</v>
      </c>
      <c r="J94" s="273">
        <v>0</v>
      </c>
      <c r="K94" s="273">
        <v>0</v>
      </c>
      <c r="L94" s="273">
        <v>0</v>
      </c>
      <c r="M94" s="273">
        <v>0</v>
      </c>
      <c r="N94" s="273">
        <v>0</v>
      </c>
      <c r="O94" s="273">
        <v>0</v>
      </c>
      <c r="P94" s="273">
        <v>0</v>
      </c>
      <c r="Q94" s="273">
        <v>0</v>
      </c>
      <c r="R94" s="273">
        <v>0</v>
      </c>
      <c r="S94" s="273">
        <v>0</v>
      </c>
      <c r="T94" s="273">
        <v>0</v>
      </c>
      <c r="U94" s="273">
        <v>0</v>
      </c>
      <c r="V94" s="273">
        <v>0</v>
      </c>
      <c r="W94" s="273">
        <v>0</v>
      </c>
      <c r="X94" s="273">
        <v>0</v>
      </c>
      <c r="Y94" s="273">
        <v>0</v>
      </c>
      <c r="Z94" s="273">
        <v>0</v>
      </c>
      <c r="AA94" s="273">
        <v>0</v>
      </c>
      <c r="AB94" s="273">
        <v>0</v>
      </c>
      <c r="AC94" s="273">
        <v>0</v>
      </c>
      <c r="AD94" s="273">
        <v>0</v>
      </c>
      <c r="AE94" s="273">
        <v>0</v>
      </c>
      <c r="AF94" s="273">
        <v>0</v>
      </c>
      <c r="AG94" s="273">
        <v>0</v>
      </c>
      <c r="AH94" s="273">
        <v>0</v>
      </c>
      <c r="AI94" s="273">
        <v>0</v>
      </c>
      <c r="AJ94" s="273">
        <v>0</v>
      </c>
      <c r="AK94" s="273">
        <v>0</v>
      </c>
      <c r="AL94" s="273">
        <v>0</v>
      </c>
      <c r="AM94" s="273">
        <v>0</v>
      </c>
      <c r="AN94" s="273">
        <v>0</v>
      </c>
      <c r="AO94" s="273">
        <v>0</v>
      </c>
      <c r="AP94" s="273">
        <v>0</v>
      </c>
      <c r="AQ94" s="273">
        <v>0</v>
      </c>
      <c r="AR94" s="273">
        <v>0</v>
      </c>
      <c r="AS94" s="273">
        <v>0</v>
      </c>
      <c r="AT94" s="273">
        <v>0</v>
      </c>
      <c r="AU94" s="273">
        <v>0</v>
      </c>
      <c r="AV94" s="273">
        <v>0</v>
      </c>
      <c r="AW94" s="273">
        <v>0</v>
      </c>
      <c r="AX94" s="273">
        <v>0</v>
      </c>
      <c r="AY94" s="273">
        <v>0</v>
      </c>
      <c r="AZ94" s="273">
        <v>0</v>
      </c>
      <c r="BA94" s="273">
        <v>0</v>
      </c>
      <c r="BB94" s="273">
        <v>0</v>
      </c>
      <c r="BC94" s="273">
        <v>0</v>
      </c>
      <c r="BD94" s="273">
        <v>0</v>
      </c>
      <c r="BE94" s="273">
        <v>0</v>
      </c>
      <c r="BF94" s="273">
        <v>0</v>
      </c>
      <c r="BG94" s="273">
        <v>0</v>
      </c>
      <c r="BH94" s="273">
        <v>0</v>
      </c>
      <c r="BI94" s="273">
        <v>0</v>
      </c>
      <c r="BJ94" s="273">
        <v>0</v>
      </c>
      <c r="BK94" s="273">
        <v>0</v>
      </c>
      <c r="BL94" s="273">
        <v>0</v>
      </c>
      <c r="BM94" s="273">
        <v>0</v>
      </c>
      <c r="BN94" s="273">
        <v>0</v>
      </c>
      <c r="BO94" s="273">
        <v>0</v>
      </c>
      <c r="BP94" s="273">
        <v>0</v>
      </c>
      <c r="BQ94" s="273">
        <v>0</v>
      </c>
      <c r="BR94" s="273">
        <v>0</v>
      </c>
      <c r="BS94" s="273">
        <v>0</v>
      </c>
      <c r="BT94" s="273">
        <v>0</v>
      </c>
      <c r="BU94" s="273">
        <v>0</v>
      </c>
      <c r="BV94" s="273">
        <v>0</v>
      </c>
      <c r="BW94" s="273">
        <v>0</v>
      </c>
      <c r="BX94" s="273">
        <v>0</v>
      </c>
      <c r="BY94" s="273">
        <v>0</v>
      </c>
      <c r="BZ94" s="273">
        <v>0</v>
      </c>
      <c r="CA94" s="273">
        <v>0</v>
      </c>
      <c r="CB94" s="273">
        <v>0</v>
      </c>
      <c r="CC94" s="273">
        <v>0</v>
      </c>
      <c r="CD94" s="273">
        <v>0</v>
      </c>
      <c r="CE94" s="273">
        <v>0</v>
      </c>
      <c r="CF94" s="273">
        <v>0</v>
      </c>
      <c r="CG94" s="273">
        <v>0</v>
      </c>
      <c r="CH94" s="273">
        <v>0</v>
      </c>
      <c r="CI94" s="273">
        <v>0</v>
      </c>
      <c r="CJ94" s="273">
        <v>0</v>
      </c>
      <c r="CK94" s="273">
        <v>0</v>
      </c>
      <c r="CL94" s="273">
        <v>0</v>
      </c>
      <c r="CM94" s="273">
        <v>0</v>
      </c>
      <c r="CN94" s="273">
        <v>1</v>
      </c>
      <c r="CO94" s="273">
        <v>0</v>
      </c>
      <c r="CP94" s="273">
        <v>0</v>
      </c>
      <c r="CQ94" s="273">
        <v>0</v>
      </c>
      <c r="CR94" s="273">
        <v>0</v>
      </c>
      <c r="CS94" s="273">
        <v>0</v>
      </c>
      <c r="CT94" s="273">
        <v>0</v>
      </c>
      <c r="CU94" s="273">
        <v>0</v>
      </c>
      <c r="CV94" s="273">
        <v>0</v>
      </c>
      <c r="CW94" s="273">
        <v>0</v>
      </c>
      <c r="CX94" s="273">
        <v>0</v>
      </c>
      <c r="CY94" s="273">
        <v>0</v>
      </c>
      <c r="CZ94" s="273">
        <v>0</v>
      </c>
      <c r="DA94" s="298">
        <v>1</v>
      </c>
      <c r="DB94" s="298">
        <v>0.78466102000000004</v>
      </c>
    </row>
    <row r="95" spans="1:106" s="275" customFormat="1" ht="15" customHeight="1" x14ac:dyDescent="0.15">
      <c r="A95" s="276" t="s">
        <v>417</v>
      </c>
      <c r="B95" s="277" t="s">
        <v>601</v>
      </c>
      <c r="C95" s="272">
        <v>3.7595404651109533E-4</v>
      </c>
      <c r="D95" s="273">
        <v>3.3881378541839757E-4</v>
      </c>
      <c r="E95" s="273">
        <v>8.4977190735080021E-4</v>
      </c>
      <c r="F95" s="273">
        <v>3.3641557992557036E-4</v>
      </c>
      <c r="G95" s="273">
        <v>7.2641966283262093E-3</v>
      </c>
      <c r="H95" s="273">
        <v>0</v>
      </c>
      <c r="I95" s="273">
        <v>3.0620707512487048E-3</v>
      </c>
      <c r="J95" s="273">
        <v>5.9797510601579005E-4</v>
      </c>
      <c r="K95" s="273">
        <v>2.6763469048390934E-3</v>
      </c>
      <c r="L95" s="273">
        <v>8.0261952152934583E-4</v>
      </c>
      <c r="M95" s="273">
        <v>1.1727798005332817E-3</v>
      </c>
      <c r="N95" s="273">
        <v>6.6889298945863301E-4</v>
      </c>
      <c r="O95" s="273">
        <v>1.8653859270266113E-3</v>
      </c>
      <c r="P95" s="273">
        <v>2.157738231112709E-3</v>
      </c>
      <c r="Q95" s="273">
        <v>5.0975595307035612E-4</v>
      </c>
      <c r="R95" s="273">
        <v>1.2701548712358171E-3</v>
      </c>
      <c r="S95" s="273">
        <v>1.2190976943875576E-3</v>
      </c>
      <c r="T95" s="273">
        <v>2.365150923586903E-3</v>
      </c>
      <c r="U95" s="273">
        <v>1.5129766884056221E-3</v>
      </c>
      <c r="V95" s="273">
        <v>1.2706652343074591E-3</v>
      </c>
      <c r="W95" s="273">
        <v>9.3368518579521023E-4</v>
      </c>
      <c r="X95" s="273">
        <v>1.4883432178029283E-3</v>
      </c>
      <c r="Y95" s="273">
        <v>4.4167769495133654E-3</v>
      </c>
      <c r="Z95" s="273">
        <v>9.3868646814109012E-4</v>
      </c>
      <c r="AA95" s="273">
        <v>1.1613295990087306E-3</v>
      </c>
      <c r="AB95" s="273">
        <v>3.5880281096732284E-3</v>
      </c>
      <c r="AC95" s="273">
        <v>8.3945555587569077E-4</v>
      </c>
      <c r="AD95" s="273">
        <v>1.3171868256214702E-3</v>
      </c>
      <c r="AE95" s="273">
        <v>7.5711046294713025E-4</v>
      </c>
      <c r="AF95" s="273">
        <v>4.6634002397605848E-4</v>
      </c>
      <c r="AG95" s="273">
        <v>2.2820200606599899E-4</v>
      </c>
      <c r="AH95" s="273">
        <v>1.3089587006611049E-3</v>
      </c>
      <c r="AI95" s="273">
        <v>2.3451727691867173E-3</v>
      </c>
      <c r="AJ95" s="273">
        <v>8.6603819202009532E-4</v>
      </c>
      <c r="AK95" s="273">
        <v>0</v>
      </c>
      <c r="AL95" s="273">
        <v>0</v>
      </c>
      <c r="AM95" s="273">
        <v>7.8018994027643986E-4</v>
      </c>
      <c r="AN95" s="273">
        <v>1.2030562394113925E-3</v>
      </c>
      <c r="AO95" s="273">
        <v>1.3929443619171511E-3</v>
      </c>
      <c r="AP95" s="273">
        <v>0</v>
      </c>
      <c r="AQ95" s="273">
        <v>6.2979481653266715E-4</v>
      </c>
      <c r="AR95" s="273">
        <v>1.4313566593667159E-3</v>
      </c>
      <c r="AS95" s="273">
        <v>1.1341672012774558E-3</v>
      </c>
      <c r="AT95" s="273">
        <v>2.9188466845318059E-3</v>
      </c>
      <c r="AU95" s="273">
        <v>2.256600544825656E-3</v>
      </c>
      <c r="AV95" s="273">
        <v>1.1484871968015955E-3</v>
      </c>
      <c r="AW95" s="273">
        <v>1.0589124115740756E-3</v>
      </c>
      <c r="AX95" s="273">
        <v>9.2422513777366854E-4</v>
      </c>
      <c r="AY95" s="273">
        <v>8.708830127856969E-4</v>
      </c>
      <c r="AZ95" s="273">
        <v>3.0931801977247489E-4</v>
      </c>
      <c r="BA95" s="273">
        <v>9.1344132745838958E-4</v>
      </c>
      <c r="BB95" s="273">
        <v>6.1359354860268406E-4</v>
      </c>
      <c r="BC95" s="273">
        <v>8.0399128549696786E-4</v>
      </c>
      <c r="BD95" s="273">
        <v>1.023151605728827E-3</v>
      </c>
      <c r="BE95" s="273">
        <v>3.423878215077668E-4</v>
      </c>
      <c r="BF95" s="273">
        <v>9.8512646610227008E-4</v>
      </c>
      <c r="BG95" s="273">
        <v>9.12668407300738E-4</v>
      </c>
      <c r="BH95" s="273">
        <v>9.8202954407374779E-4</v>
      </c>
      <c r="BI95" s="273">
        <v>2.4611730530041385E-3</v>
      </c>
      <c r="BJ95" s="273">
        <v>1.1946555292467675E-3</v>
      </c>
      <c r="BK95" s="273">
        <v>2.6381775864853085E-3</v>
      </c>
      <c r="BL95" s="273">
        <v>1.6128464026593963E-3</v>
      </c>
      <c r="BM95" s="273">
        <v>3.6041982893273887E-3</v>
      </c>
      <c r="BN95" s="273">
        <v>3.1783456905401498E-3</v>
      </c>
      <c r="BO95" s="273">
        <v>1.0353895090674881E-2</v>
      </c>
      <c r="BP95" s="273">
        <v>2.681030010382173E-3</v>
      </c>
      <c r="BQ95" s="273">
        <v>7.906177018543062E-4</v>
      </c>
      <c r="BR95" s="273">
        <v>1.3714978885776318E-3</v>
      </c>
      <c r="BS95" s="273">
        <v>4.1043824345849134E-3</v>
      </c>
      <c r="BT95" s="273">
        <v>1.2376332823389234E-3</v>
      </c>
      <c r="BU95" s="273">
        <v>1.6498052883433291E-3</v>
      </c>
      <c r="BV95" s="273">
        <v>2.848020240619438E-4</v>
      </c>
      <c r="BW95" s="273">
        <v>1.6652268755061258E-3</v>
      </c>
      <c r="BX95" s="273">
        <v>1.9722131232795927E-3</v>
      </c>
      <c r="BY95" s="273">
        <v>1.2419651189909749E-3</v>
      </c>
      <c r="BZ95" s="273">
        <v>2.0240000559147244E-3</v>
      </c>
      <c r="CA95" s="273">
        <v>9.2589086419226209E-4</v>
      </c>
      <c r="CB95" s="273">
        <v>1.5496753571295329E-3</v>
      </c>
      <c r="CC95" s="273">
        <v>5.2109293387085339E-3</v>
      </c>
      <c r="CD95" s="273">
        <v>2.9919618366540239E-3</v>
      </c>
      <c r="CE95" s="273">
        <v>3.0350533417904834E-4</v>
      </c>
      <c r="CF95" s="273">
        <v>1.8329961524734522E-3</v>
      </c>
      <c r="CG95" s="273">
        <v>4.6930351621858497E-3</v>
      </c>
      <c r="CH95" s="273">
        <v>2.2673063758192318E-3</v>
      </c>
      <c r="CI95" s="273">
        <v>4.5335137530764347E-4</v>
      </c>
      <c r="CJ95" s="273">
        <v>6.3390594278225974E-4</v>
      </c>
      <c r="CK95" s="273">
        <v>4.1751112112518342E-3</v>
      </c>
      <c r="CL95" s="273">
        <v>1.583013983853636E-3</v>
      </c>
      <c r="CM95" s="273">
        <v>5.0100832175064766E-4</v>
      </c>
      <c r="CN95" s="273">
        <v>7.3232178418106749E-4</v>
      </c>
      <c r="CO95" s="273">
        <v>1.0004423225491696</v>
      </c>
      <c r="CP95" s="273">
        <v>2.7188171123823054E-3</v>
      </c>
      <c r="CQ95" s="273">
        <v>3.7240832055429581E-3</v>
      </c>
      <c r="CR95" s="273">
        <v>1.8886419798972228E-3</v>
      </c>
      <c r="CS95" s="273">
        <v>2.4797451602100698E-3</v>
      </c>
      <c r="CT95" s="273">
        <v>2.4800190110962949E-3</v>
      </c>
      <c r="CU95" s="273">
        <v>2.0716495068187229E-3</v>
      </c>
      <c r="CV95" s="273">
        <v>2.0685775484025346E-3</v>
      </c>
      <c r="CW95" s="273">
        <v>1.0255870483897539E-2</v>
      </c>
      <c r="CX95" s="273">
        <v>3.5814352594569169E-3</v>
      </c>
      <c r="CY95" s="273">
        <v>3.4020139036260378E-4</v>
      </c>
      <c r="CZ95" s="273">
        <v>5.5404089267220517E-3</v>
      </c>
      <c r="DA95" s="298">
        <v>1.1831194994638976</v>
      </c>
      <c r="DB95" s="298">
        <v>0.92834775999999997</v>
      </c>
    </row>
    <row r="96" spans="1:106" s="275" customFormat="1" ht="15" customHeight="1" x14ac:dyDescent="0.15">
      <c r="A96" s="276" t="s">
        <v>418</v>
      </c>
      <c r="B96" s="277" t="s">
        <v>602</v>
      </c>
      <c r="C96" s="272">
        <v>7.8514106176117635E-3</v>
      </c>
      <c r="D96" s="273">
        <v>9.8787545949916983E-3</v>
      </c>
      <c r="E96" s="273">
        <v>7.5762870100796829E-3</v>
      </c>
      <c r="F96" s="273">
        <v>5.727046835571935E-3</v>
      </c>
      <c r="G96" s="273">
        <v>3.8284336924707917E-3</v>
      </c>
      <c r="H96" s="273">
        <v>0</v>
      </c>
      <c r="I96" s="273">
        <v>2.8753879183344582E-2</v>
      </c>
      <c r="J96" s="273">
        <v>5.9294943863408374E-3</v>
      </c>
      <c r="K96" s="273">
        <v>4.250101988197883E-3</v>
      </c>
      <c r="L96" s="273">
        <v>4.8255545415485943E-3</v>
      </c>
      <c r="M96" s="273">
        <v>4.2657254456425035E-3</v>
      </c>
      <c r="N96" s="273">
        <v>5.4367706351375316E-3</v>
      </c>
      <c r="O96" s="273">
        <v>6.7367892252240998E-3</v>
      </c>
      <c r="P96" s="273">
        <v>4.7308219230116624E-3</v>
      </c>
      <c r="Q96" s="273">
        <v>4.9770041105802664E-3</v>
      </c>
      <c r="R96" s="273">
        <v>4.1280919567616096E-3</v>
      </c>
      <c r="S96" s="273">
        <v>8.5226492100540594E-3</v>
      </c>
      <c r="T96" s="273">
        <v>5.7784577084185164E-3</v>
      </c>
      <c r="U96" s="273">
        <v>4.2825105904938784E-3</v>
      </c>
      <c r="V96" s="273">
        <v>3.7520143547762185E-3</v>
      </c>
      <c r="W96" s="273">
        <v>8.2484339289000605E-3</v>
      </c>
      <c r="X96" s="273">
        <v>4.0881454597246729E-3</v>
      </c>
      <c r="Y96" s="273">
        <v>1.4445851387540499E-2</v>
      </c>
      <c r="Z96" s="273">
        <v>2.5181256693411268E-3</v>
      </c>
      <c r="AA96" s="273">
        <v>1.9047353076642583E-3</v>
      </c>
      <c r="AB96" s="273">
        <v>2.5650800106324012E-3</v>
      </c>
      <c r="AC96" s="273">
        <v>3.2729065866545547E-3</v>
      </c>
      <c r="AD96" s="273">
        <v>1.5646248554175415E-2</v>
      </c>
      <c r="AE96" s="273">
        <v>4.169387282898819E-3</v>
      </c>
      <c r="AF96" s="273">
        <v>6.2574155422776331E-3</v>
      </c>
      <c r="AG96" s="273">
        <v>3.4878518002313635E-3</v>
      </c>
      <c r="AH96" s="273">
        <v>5.2880804345077038E-3</v>
      </c>
      <c r="AI96" s="273">
        <v>9.8259562496050504E-3</v>
      </c>
      <c r="AJ96" s="273">
        <v>9.7698418127479467E-3</v>
      </c>
      <c r="AK96" s="273">
        <v>0</v>
      </c>
      <c r="AL96" s="273">
        <v>0</v>
      </c>
      <c r="AM96" s="273">
        <v>1.6033164889785497E-3</v>
      </c>
      <c r="AN96" s="273">
        <v>5.6960750873807035E-3</v>
      </c>
      <c r="AO96" s="273">
        <v>1.0119683969257241E-2</v>
      </c>
      <c r="AP96" s="273">
        <v>0</v>
      </c>
      <c r="AQ96" s="273">
        <v>3.1446925582032793E-3</v>
      </c>
      <c r="AR96" s="273">
        <v>3.5393885470730029E-3</v>
      </c>
      <c r="AS96" s="273">
        <v>5.1597055378951135E-3</v>
      </c>
      <c r="AT96" s="273">
        <v>7.2237276298298837E-3</v>
      </c>
      <c r="AU96" s="273">
        <v>6.2468218003099898E-3</v>
      </c>
      <c r="AV96" s="273">
        <v>4.1158521089953723E-3</v>
      </c>
      <c r="AW96" s="273">
        <v>9.5466042692582773E-3</v>
      </c>
      <c r="AX96" s="273">
        <v>5.148828142438196E-3</v>
      </c>
      <c r="AY96" s="273">
        <v>9.3042806349992006E-3</v>
      </c>
      <c r="AZ96" s="273">
        <v>3.3901306160493325E-3</v>
      </c>
      <c r="BA96" s="273">
        <v>4.3672906227739654E-3</v>
      </c>
      <c r="BB96" s="273">
        <v>3.6709816518690113E-3</v>
      </c>
      <c r="BC96" s="273">
        <v>2.78262202059461E-3</v>
      </c>
      <c r="BD96" s="273">
        <v>2.6202048646583528E-3</v>
      </c>
      <c r="BE96" s="273">
        <v>2.8691462508538502E-3</v>
      </c>
      <c r="BF96" s="273">
        <v>9.5786342445497909E-3</v>
      </c>
      <c r="BG96" s="273">
        <v>7.0399904233837346E-3</v>
      </c>
      <c r="BH96" s="273">
        <v>5.3785332162383384E-3</v>
      </c>
      <c r="BI96" s="273">
        <v>4.485788247477511E-2</v>
      </c>
      <c r="BJ96" s="273">
        <v>1.655516010002752E-2</v>
      </c>
      <c r="BK96" s="273">
        <v>1.179638423987577E-2</v>
      </c>
      <c r="BL96" s="273">
        <v>3.9010563281650402E-2</v>
      </c>
      <c r="BM96" s="273">
        <v>1.1555540315728034E-2</v>
      </c>
      <c r="BN96" s="273">
        <v>6.4924010345804722E-3</v>
      </c>
      <c r="BO96" s="273">
        <v>5.1932655437831703E-3</v>
      </c>
      <c r="BP96" s="273">
        <v>8.1310779375629166E-3</v>
      </c>
      <c r="BQ96" s="273">
        <v>1.1324641227955907E-2</v>
      </c>
      <c r="BR96" s="273">
        <v>1.2002948162440132E-2</v>
      </c>
      <c r="BS96" s="273">
        <v>1.0375827097059993E-2</v>
      </c>
      <c r="BT96" s="273">
        <v>2.962803503417493E-3</v>
      </c>
      <c r="BU96" s="273">
        <v>3.3291638689313071E-3</v>
      </c>
      <c r="BV96" s="273">
        <v>8.4925979734261901E-4</v>
      </c>
      <c r="BW96" s="273">
        <v>3.704782218270474E-3</v>
      </c>
      <c r="BX96" s="273">
        <v>8.3714467115500613E-3</v>
      </c>
      <c r="BY96" s="273">
        <v>9.7237998833061168E-2</v>
      </c>
      <c r="BZ96" s="273">
        <v>4.4911787708555861E-3</v>
      </c>
      <c r="CA96" s="273">
        <v>6.9585967613050498E-2</v>
      </c>
      <c r="CB96" s="273">
        <v>1.2266075979832647E-2</v>
      </c>
      <c r="CC96" s="273">
        <v>6.2997373907419532E-3</v>
      </c>
      <c r="CD96" s="273">
        <v>5.7582089002988796E-3</v>
      </c>
      <c r="CE96" s="273">
        <v>2.0979886490860951E-3</v>
      </c>
      <c r="CF96" s="273">
        <v>1.282074538247196E-2</v>
      </c>
      <c r="CG96" s="273">
        <v>1.4499014973569577E-2</v>
      </c>
      <c r="CH96" s="273">
        <v>1.4509728648865692E-2</v>
      </c>
      <c r="CI96" s="273">
        <v>1.3161894938026147E-2</v>
      </c>
      <c r="CJ96" s="273">
        <v>3.3686682199243075E-3</v>
      </c>
      <c r="CK96" s="273">
        <v>5.4857906738671764E-3</v>
      </c>
      <c r="CL96" s="273">
        <v>6.1159233004402644E-3</v>
      </c>
      <c r="CM96" s="273">
        <v>9.1838934710946028E-3</v>
      </c>
      <c r="CN96" s="273">
        <v>1.4188119957908864E-2</v>
      </c>
      <c r="CO96" s="273">
        <v>7.0171525126982194E-3</v>
      </c>
      <c r="CP96" s="273">
        <v>1.0048308204133887</v>
      </c>
      <c r="CQ96" s="273">
        <v>7.5009875848482607E-3</v>
      </c>
      <c r="CR96" s="273">
        <v>6.9235127647562971E-3</v>
      </c>
      <c r="CS96" s="273">
        <v>9.313326443265324E-3</v>
      </c>
      <c r="CT96" s="273">
        <v>1.2119362926077052E-2</v>
      </c>
      <c r="CU96" s="273">
        <v>3.4732591690160171E-3</v>
      </c>
      <c r="CV96" s="273">
        <v>4.9429163724846311E-3</v>
      </c>
      <c r="CW96" s="273">
        <v>7.1296254351773166E-3</v>
      </c>
      <c r="CX96" s="273">
        <v>6.7297727445104257E-3</v>
      </c>
      <c r="CY96" s="273">
        <v>2.1570617841452666E-3</v>
      </c>
      <c r="CZ96" s="273">
        <v>9.8331767678973662E-3</v>
      </c>
      <c r="DA96" s="298">
        <v>1.9048214268590609</v>
      </c>
      <c r="DB96" s="298">
        <v>1.4946391299999999</v>
      </c>
    </row>
    <row r="97" spans="1:106" s="275" customFormat="1" ht="15" customHeight="1" x14ac:dyDescent="0.15">
      <c r="A97" s="276" t="s">
        <v>419</v>
      </c>
      <c r="B97" s="277" t="s">
        <v>603</v>
      </c>
      <c r="C97" s="272">
        <v>6.5505472625229362E-4</v>
      </c>
      <c r="D97" s="273">
        <v>5.3093337300790823E-4</v>
      </c>
      <c r="E97" s="273">
        <v>1.4094135069265953E-3</v>
      </c>
      <c r="F97" s="273">
        <v>6.7528201812153035E-4</v>
      </c>
      <c r="G97" s="273">
        <v>7.592420045440325E-4</v>
      </c>
      <c r="H97" s="273">
        <v>0</v>
      </c>
      <c r="I97" s="273">
        <v>1.8835509807825217E-3</v>
      </c>
      <c r="J97" s="273">
        <v>2.0300064944538867E-3</v>
      </c>
      <c r="K97" s="273">
        <v>9.0774654584237788E-4</v>
      </c>
      <c r="L97" s="273">
        <v>6.2317146974506278E-4</v>
      </c>
      <c r="M97" s="273">
        <v>6.3262818156535417E-3</v>
      </c>
      <c r="N97" s="273">
        <v>3.4276786064259472E-3</v>
      </c>
      <c r="O97" s="273">
        <v>1.0863378188786129E-2</v>
      </c>
      <c r="P97" s="273">
        <v>6.1569313372871934E-4</v>
      </c>
      <c r="Q97" s="273">
        <v>6.6636923088848801E-4</v>
      </c>
      <c r="R97" s="273">
        <v>2.6907855284028651E-3</v>
      </c>
      <c r="S97" s="273">
        <v>8.1674477726924723E-4</v>
      </c>
      <c r="T97" s="273">
        <v>2.6701607858373769E-3</v>
      </c>
      <c r="U97" s="273">
        <v>1.6944146492984761E-3</v>
      </c>
      <c r="V97" s="273">
        <v>1.9257232522820193E-3</v>
      </c>
      <c r="W97" s="273">
        <v>8.551849106773798E-4</v>
      </c>
      <c r="X97" s="273">
        <v>1.4396478244924802E-3</v>
      </c>
      <c r="Y97" s="273">
        <v>2.0610555708888809E-3</v>
      </c>
      <c r="Z97" s="273">
        <v>8.0372522157850482E-4</v>
      </c>
      <c r="AA97" s="273">
        <v>5.5663880541588062E-4</v>
      </c>
      <c r="AB97" s="273">
        <v>1.733367832641362E-2</v>
      </c>
      <c r="AC97" s="273">
        <v>3.1296742504765091E-3</v>
      </c>
      <c r="AD97" s="273">
        <v>4.6010528294737255E-4</v>
      </c>
      <c r="AE97" s="273">
        <v>2.0591532207111206E-3</v>
      </c>
      <c r="AF97" s="273">
        <v>1.6321575973228977E-3</v>
      </c>
      <c r="AG97" s="273">
        <v>1.2605054912713139E-3</v>
      </c>
      <c r="AH97" s="273">
        <v>1.6924648750505232E-3</v>
      </c>
      <c r="AI97" s="273">
        <v>8.8192147674540458E-4</v>
      </c>
      <c r="AJ97" s="273">
        <v>9.652337263837649E-4</v>
      </c>
      <c r="AK97" s="273">
        <v>0</v>
      </c>
      <c r="AL97" s="273">
        <v>0</v>
      </c>
      <c r="AM97" s="273">
        <v>3.1759348498613493E-4</v>
      </c>
      <c r="AN97" s="273">
        <v>7.5435697362341038E-4</v>
      </c>
      <c r="AO97" s="273">
        <v>9.5033006042861848E-4</v>
      </c>
      <c r="AP97" s="273">
        <v>0</v>
      </c>
      <c r="AQ97" s="273">
        <v>5.7913906673671826E-4</v>
      </c>
      <c r="AR97" s="273">
        <v>1.1548689054523124E-3</v>
      </c>
      <c r="AS97" s="273">
        <v>8.3317817422140462E-4</v>
      </c>
      <c r="AT97" s="273">
        <v>1.4955026373010846E-3</v>
      </c>
      <c r="AU97" s="273">
        <v>1.1960336743633137E-3</v>
      </c>
      <c r="AV97" s="273">
        <v>2.2815815077715201E-3</v>
      </c>
      <c r="AW97" s="273">
        <v>2.9189472392945432E-3</v>
      </c>
      <c r="AX97" s="273">
        <v>1.3318644214129808E-3</v>
      </c>
      <c r="AY97" s="273">
        <v>1.839491818413885E-3</v>
      </c>
      <c r="AZ97" s="273">
        <v>3.5975082806863471E-3</v>
      </c>
      <c r="BA97" s="273">
        <v>2.1395483703753027E-3</v>
      </c>
      <c r="BB97" s="273">
        <v>1.2430867943859845E-3</v>
      </c>
      <c r="BC97" s="273">
        <v>2.9697168436111135E-3</v>
      </c>
      <c r="BD97" s="273">
        <v>2.4956383018913879E-3</v>
      </c>
      <c r="BE97" s="273">
        <v>2.6374156203834115E-3</v>
      </c>
      <c r="BF97" s="273">
        <v>1.017606038882928E-3</v>
      </c>
      <c r="BG97" s="273">
        <v>1.1933010754825179E-3</v>
      </c>
      <c r="BH97" s="273">
        <v>2.9066348297832191E-3</v>
      </c>
      <c r="BI97" s="273">
        <v>9.7204927025301431E-4</v>
      </c>
      <c r="BJ97" s="273">
        <v>1.4579102632548385E-3</v>
      </c>
      <c r="BK97" s="273">
        <v>7.9756032121265966E-4</v>
      </c>
      <c r="BL97" s="273">
        <v>1.1388191789695084E-3</v>
      </c>
      <c r="BM97" s="273">
        <v>2.4911652295465281E-3</v>
      </c>
      <c r="BN97" s="273">
        <v>2.6981558022910065E-3</v>
      </c>
      <c r="BO97" s="273">
        <v>4.1633444542609451E-3</v>
      </c>
      <c r="BP97" s="273">
        <v>1.1739736042786898E-3</v>
      </c>
      <c r="BQ97" s="273">
        <v>2.4791479449817037E-3</v>
      </c>
      <c r="BR97" s="273">
        <v>6.7627876278026243E-3</v>
      </c>
      <c r="BS97" s="273">
        <v>1.0113468655587458E-2</v>
      </c>
      <c r="BT97" s="273">
        <v>5.4309806306005997E-3</v>
      </c>
      <c r="BU97" s="273">
        <v>6.5709894745092316E-3</v>
      </c>
      <c r="BV97" s="273">
        <v>6.4372717017438931E-4</v>
      </c>
      <c r="BW97" s="273">
        <v>2.5682387086439907E-3</v>
      </c>
      <c r="BX97" s="273">
        <v>1.7084478461422039E-3</v>
      </c>
      <c r="BY97" s="273">
        <v>1.7115189956261011E-3</v>
      </c>
      <c r="BZ97" s="273">
        <v>2.6036168979902325E-3</v>
      </c>
      <c r="CA97" s="273">
        <v>5.1359762646719549E-3</v>
      </c>
      <c r="CB97" s="273">
        <v>2.5814169296187435E-3</v>
      </c>
      <c r="CC97" s="273">
        <v>1.2780939236527575E-3</v>
      </c>
      <c r="CD97" s="273">
        <v>4.3758290908075181E-3</v>
      </c>
      <c r="CE97" s="273">
        <v>6.7924481967594373E-4</v>
      </c>
      <c r="CF97" s="273">
        <v>1.0248498962566308E-2</v>
      </c>
      <c r="CG97" s="273">
        <v>9.0488673457293362E-3</v>
      </c>
      <c r="CH97" s="273">
        <v>9.3778749696673911E-3</v>
      </c>
      <c r="CI97" s="273">
        <v>1.3308006016248617E-3</v>
      </c>
      <c r="CJ97" s="273">
        <v>1.4744495460607861E-3</v>
      </c>
      <c r="CK97" s="273">
        <v>1.6342527679752417E-3</v>
      </c>
      <c r="CL97" s="273">
        <v>1.1422222553103447E-3</v>
      </c>
      <c r="CM97" s="273">
        <v>1.1245531122340393E-3</v>
      </c>
      <c r="CN97" s="273">
        <v>9.2856383379801444E-4</v>
      </c>
      <c r="CO97" s="273">
        <v>2.7504193619039786E-3</v>
      </c>
      <c r="CP97" s="273">
        <v>3.5636082500261441E-3</v>
      </c>
      <c r="CQ97" s="273">
        <v>1.0035780531566607</v>
      </c>
      <c r="CR97" s="273">
        <v>1.3172832863915806E-3</v>
      </c>
      <c r="CS97" s="273">
        <v>5.8254578656153043E-3</v>
      </c>
      <c r="CT97" s="273">
        <v>2.2536869554449545E-3</v>
      </c>
      <c r="CU97" s="273">
        <v>4.641272963201621E-3</v>
      </c>
      <c r="CV97" s="273">
        <v>3.6160361777235793E-3</v>
      </c>
      <c r="CW97" s="273">
        <v>4.3493032062855846E-3</v>
      </c>
      <c r="CX97" s="273">
        <v>3.5520836945311129E-3</v>
      </c>
      <c r="CY97" s="273">
        <v>9.0767548229959744E-4</v>
      </c>
      <c r="CZ97" s="273">
        <v>3.1895771612261451E-3</v>
      </c>
      <c r="DA97" s="299">
        <v>1.2575471258489426</v>
      </c>
      <c r="DB97" s="299">
        <v>0.98674821000000001</v>
      </c>
    </row>
    <row r="98" spans="1:106" s="275" customFormat="1" ht="15" customHeight="1" x14ac:dyDescent="0.15">
      <c r="A98" s="276" t="s">
        <v>420</v>
      </c>
      <c r="B98" s="277" t="s">
        <v>604</v>
      </c>
      <c r="C98" s="272">
        <v>4.1874555563375625E-2</v>
      </c>
      <c r="D98" s="273">
        <v>1.5133300176736029E-2</v>
      </c>
      <c r="E98" s="273">
        <v>3.2858895652589815E-2</v>
      </c>
      <c r="F98" s="273">
        <v>2.9355719086793453E-2</v>
      </c>
      <c r="G98" s="273">
        <v>8.3007213683013326E-3</v>
      </c>
      <c r="H98" s="273">
        <v>0</v>
      </c>
      <c r="I98" s="273">
        <v>6.4606944151745643E-2</v>
      </c>
      <c r="J98" s="273">
        <v>9.9048950576585901E-3</v>
      </c>
      <c r="K98" s="273">
        <v>1.1198337116517255E-2</v>
      </c>
      <c r="L98" s="273">
        <v>2.1803920592482071E-2</v>
      </c>
      <c r="M98" s="273">
        <v>1.2448012254017307E-2</v>
      </c>
      <c r="N98" s="273">
        <v>1.235624465550603E-2</v>
      </c>
      <c r="O98" s="273">
        <v>1.3599622567108357E-2</v>
      </c>
      <c r="P98" s="273">
        <v>1.2102931383318425E-2</v>
      </c>
      <c r="Q98" s="273">
        <v>1.4802609358320269E-2</v>
      </c>
      <c r="R98" s="273">
        <v>9.4214579210794638E-3</v>
      </c>
      <c r="S98" s="273">
        <v>2.2654313973701296E-2</v>
      </c>
      <c r="T98" s="273">
        <v>7.6844137547233491E-3</v>
      </c>
      <c r="U98" s="273">
        <v>1.6466017733501617E-2</v>
      </c>
      <c r="V98" s="273">
        <v>7.0844433896276732E-3</v>
      </c>
      <c r="W98" s="273">
        <v>8.9224484794353156E-3</v>
      </c>
      <c r="X98" s="273">
        <v>1.7678192061148793E-2</v>
      </c>
      <c r="Y98" s="273">
        <v>4.0238297289408871E-2</v>
      </c>
      <c r="Z98" s="273">
        <v>2.0963458505817781E-2</v>
      </c>
      <c r="AA98" s="273">
        <v>6.7433502747403298E-3</v>
      </c>
      <c r="AB98" s="273">
        <v>9.6337623117749311E-3</v>
      </c>
      <c r="AC98" s="273">
        <v>7.0425366412103819E-3</v>
      </c>
      <c r="AD98" s="273">
        <v>1.6119269238906438E-2</v>
      </c>
      <c r="AE98" s="273">
        <v>1.1574519085447923E-2</v>
      </c>
      <c r="AF98" s="273">
        <v>1.6115000699040902E-2</v>
      </c>
      <c r="AG98" s="273">
        <v>7.5005745056752676E-3</v>
      </c>
      <c r="AH98" s="273">
        <v>1.3586703716617918E-2</v>
      </c>
      <c r="AI98" s="273">
        <v>2.9884016138661984E-2</v>
      </c>
      <c r="AJ98" s="273">
        <v>2.2996867958839859E-2</v>
      </c>
      <c r="AK98" s="273">
        <v>0</v>
      </c>
      <c r="AL98" s="273">
        <v>0</v>
      </c>
      <c r="AM98" s="273">
        <v>8.2500251052017894E-3</v>
      </c>
      <c r="AN98" s="273">
        <v>1.8360921379637091E-2</v>
      </c>
      <c r="AO98" s="273">
        <v>2.6489439541512411E-2</v>
      </c>
      <c r="AP98" s="273">
        <v>0</v>
      </c>
      <c r="AQ98" s="273">
        <v>9.9752472828751829E-3</v>
      </c>
      <c r="AR98" s="273">
        <v>1.3420340605601426E-2</v>
      </c>
      <c r="AS98" s="273">
        <v>1.131873995441973E-2</v>
      </c>
      <c r="AT98" s="273">
        <v>1.0275594336808283E-2</v>
      </c>
      <c r="AU98" s="273">
        <v>9.1158153828317569E-3</v>
      </c>
      <c r="AV98" s="273">
        <v>8.5555461236054668E-3</v>
      </c>
      <c r="AW98" s="273">
        <v>1.3732374634798827E-2</v>
      </c>
      <c r="AX98" s="273">
        <v>1.285831545603862E-2</v>
      </c>
      <c r="AY98" s="273">
        <v>8.4462739157305459E-3</v>
      </c>
      <c r="AZ98" s="273">
        <v>5.3308175380743662E-3</v>
      </c>
      <c r="BA98" s="273">
        <v>1.0211882530438532E-2</v>
      </c>
      <c r="BB98" s="273">
        <v>8.3218513350850516E-3</v>
      </c>
      <c r="BC98" s="273">
        <v>6.4847586459883489E-3</v>
      </c>
      <c r="BD98" s="273">
        <v>7.7230698640772723E-3</v>
      </c>
      <c r="BE98" s="273">
        <v>4.8299314543417534E-3</v>
      </c>
      <c r="BF98" s="273">
        <v>5.5203918837576482E-3</v>
      </c>
      <c r="BG98" s="273">
        <v>5.4236672994825777E-3</v>
      </c>
      <c r="BH98" s="273">
        <v>7.6051033151753392E-3</v>
      </c>
      <c r="BI98" s="273">
        <v>2.333024642729211E-2</v>
      </c>
      <c r="BJ98" s="273">
        <v>1.097404584637267E-2</v>
      </c>
      <c r="BK98" s="273">
        <v>1.6906831161827722E-2</v>
      </c>
      <c r="BL98" s="273">
        <v>1.882583178387966E-2</v>
      </c>
      <c r="BM98" s="273">
        <v>0.1023464508065368</v>
      </c>
      <c r="BN98" s="273">
        <v>1.27894277000935E-2</v>
      </c>
      <c r="BO98" s="273">
        <v>3.5442547938154087E-2</v>
      </c>
      <c r="BP98" s="273">
        <v>3.1450770815945821E-2</v>
      </c>
      <c r="BQ98" s="273">
        <v>1.1540964258459959E-2</v>
      </c>
      <c r="BR98" s="273">
        <v>1.225276557667548E-2</v>
      </c>
      <c r="BS98" s="273">
        <v>7.1337185426812826E-3</v>
      </c>
      <c r="BT98" s="273">
        <v>6.0822783230241144E-3</v>
      </c>
      <c r="BU98" s="273">
        <v>4.5241415664964597E-3</v>
      </c>
      <c r="BV98" s="273">
        <v>8.062462675023092E-4</v>
      </c>
      <c r="BW98" s="273">
        <v>8.6101045913010224E-3</v>
      </c>
      <c r="BX98" s="273">
        <v>3.7504897861564322E-2</v>
      </c>
      <c r="BY98" s="273">
        <v>0.2165053524335592</v>
      </c>
      <c r="BZ98" s="273">
        <v>5.5537903202214009E-3</v>
      </c>
      <c r="CA98" s="273">
        <v>1.9724926547008435E-2</v>
      </c>
      <c r="CB98" s="273">
        <v>1.8523235431545149E-2</v>
      </c>
      <c r="CC98" s="273">
        <v>1.3749724870069813E-2</v>
      </c>
      <c r="CD98" s="273">
        <v>1.3003802643890477E-2</v>
      </c>
      <c r="CE98" s="273">
        <v>5.5751431532626242E-3</v>
      </c>
      <c r="CF98" s="273">
        <v>9.8053204543247854E-3</v>
      </c>
      <c r="CG98" s="273">
        <v>1.7561119567298555E-2</v>
      </c>
      <c r="CH98" s="273">
        <v>1.7726311907313115E-2</v>
      </c>
      <c r="CI98" s="273">
        <v>2.2278834328806386E-2</v>
      </c>
      <c r="CJ98" s="273">
        <v>7.3505102955010873E-3</v>
      </c>
      <c r="CK98" s="273">
        <v>1.8076311485136564E-2</v>
      </c>
      <c r="CL98" s="273">
        <v>5.7142732779019122E-3</v>
      </c>
      <c r="CM98" s="273">
        <v>1.0000674118893446E-2</v>
      </c>
      <c r="CN98" s="273">
        <v>6.9092393108132399E-3</v>
      </c>
      <c r="CO98" s="273">
        <v>1.3212178854634707E-2</v>
      </c>
      <c r="CP98" s="273">
        <v>0.11511048632202976</v>
      </c>
      <c r="CQ98" s="273">
        <v>1.0837916820360175E-2</v>
      </c>
      <c r="CR98" s="273">
        <v>1.0100118780581231</v>
      </c>
      <c r="CS98" s="273">
        <v>7.6891976298970599E-3</v>
      </c>
      <c r="CT98" s="273">
        <v>1.6592560556008933E-2</v>
      </c>
      <c r="CU98" s="273">
        <v>9.9892219445077458E-3</v>
      </c>
      <c r="CV98" s="273">
        <v>1.5001567520505273E-2</v>
      </c>
      <c r="CW98" s="273">
        <v>1.6187587225574302E-2</v>
      </c>
      <c r="CX98" s="273">
        <v>1.1152955450458213E-2</v>
      </c>
      <c r="CY98" s="273">
        <v>3.026946010865754E-3</v>
      </c>
      <c r="CZ98" s="273">
        <v>1.5529940316829654E-2</v>
      </c>
      <c r="DA98" s="298">
        <v>2.7978287365724599</v>
      </c>
      <c r="DB98" s="298">
        <v>2.1953471499999999</v>
      </c>
    </row>
    <row r="99" spans="1:106" s="275" customFormat="1" ht="15" customHeight="1" x14ac:dyDescent="0.15">
      <c r="A99" s="276" t="s">
        <v>421</v>
      </c>
      <c r="B99" s="277" t="s">
        <v>605</v>
      </c>
      <c r="C99" s="272">
        <v>7.3262607831665605E-3</v>
      </c>
      <c r="D99" s="273">
        <v>6.703930516238063E-3</v>
      </c>
      <c r="E99" s="273">
        <v>1.6154169760571869E-2</v>
      </c>
      <c r="F99" s="273">
        <v>3.6405135244517383E-3</v>
      </c>
      <c r="G99" s="273">
        <v>9.7682463277824205E-3</v>
      </c>
      <c r="H99" s="273">
        <v>0</v>
      </c>
      <c r="I99" s="273">
        <v>2.1607230991046646E-2</v>
      </c>
      <c r="J99" s="273">
        <v>9.9446558853088975E-3</v>
      </c>
      <c r="K99" s="273">
        <v>1.140900632685268E-2</v>
      </c>
      <c r="L99" s="273">
        <v>6.2530079662890276E-3</v>
      </c>
      <c r="M99" s="273">
        <v>2.3818647553358181E-2</v>
      </c>
      <c r="N99" s="273">
        <v>1.6599232248536853E-2</v>
      </c>
      <c r="O99" s="273">
        <v>2.0040952807684788E-2</v>
      </c>
      <c r="P99" s="273">
        <v>9.0208554603322839E-3</v>
      </c>
      <c r="Q99" s="273">
        <v>1.1621157719347582E-2</v>
      </c>
      <c r="R99" s="273">
        <v>2.6952294878091809E-2</v>
      </c>
      <c r="S99" s="273">
        <v>9.7272255286029435E-3</v>
      </c>
      <c r="T99" s="273">
        <v>1.9989214059608865E-2</v>
      </c>
      <c r="U99" s="273">
        <v>1.5254307041375549E-2</v>
      </c>
      <c r="V99" s="273">
        <v>1.1892661011411234E-2</v>
      </c>
      <c r="W99" s="273">
        <v>2.2724373768423765E-2</v>
      </c>
      <c r="X99" s="273">
        <v>1.2799773701411193E-2</v>
      </c>
      <c r="Y99" s="273">
        <v>4.2865942440054414E-2</v>
      </c>
      <c r="Z99" s="273">
        <v>1.0048614179324447E-2</v>
      </c>
      <c r="AA99" s="273">
        <v>8.6406853963080926E-3</v>
      </c>
      <c r="AB99" s="273">
        <v>1.9029575881636139E-2</v>
      </c>
      <c r="AC99" s="273">
        <v>1.2768723257483265E-2</v>
      </c>
      <c r="AD99" s="273">
        <v>9.4010504185698326E-3</v>
      </c>
      <c r="AE99" s="273">
        <v>1.8487586616180093E-2</v>
      </c>
      <c r="AF99" s="273">
        <v>1.7608286935382935E-2</v>
      </c>
      <c r="AG99" s="273">
        <v>8.5397931310706027E-3</v>
      </c>
      <c r="AH99" s="273">
        <v>4.0446778134825528E-2</v>
      </c>
      <c r="AI99" s="273">
        <v>3.103265589234178E-2</v>
      </c>
      <c r="AJ99" s="273">
        <v>2.7977409864098683E-2</v>
      </c>
      <c r="AK99" s="273">
        <v>0</v>
      </c>
      <c r="AL99" s="273">
        <v>0</v>
      </c>
      <c r="AM99" s="273">
        <v>3.8911831777092352E-3</v>
      </c>
      <c r="AN99" s="273">
        <v>1.6952700044947526E-2</v>
      </c>
      <c r="AO99" s="273">
        <v>1.5531248905575543E-2</v>
      </c>
      <c r="AP99" s="273">
        <v>0</v>
      </c>
      <c r="AQ99" s="273">
        <v>1.0531108212301505E-2</v>
      </c>
      <c r="AR99" s="273">
        <v>1.3077049197695265E-2</v>
      </c>
      <c r="AS99" s="273">
        <v>1.8296957739900636E-2</v>
      </c>
      <c r="AT99" s="273">
        <v>1.9052635639075634E-2</v>
      </c>
      <c r="AU99" s="273">
        <v>1.4666725125126654E-2</v>
      </c>
      <c r="AV99" s="273">
        <v>1.6254618071639221E-2</v>
      </c>
      <c r="AW99" s="273">
        <v>1.9810779803922138E-2</v>
      </c>
      <c r="AX99" s="273">
        <v>1.8530989036798565E-2</v>
      </c>
      <c r="AY99" s="273">
        <v>1.8340463340797881E-2</v>
      </c>
      <c r="AZ99" s="273">
        <v>1.3411960463360219E-2</v>
      </c>
      <c r="BA99" s="273">
        <v>1.6176763458332615E-2</v>
      </c>
      <c r="BB99" s="273">
        <v>1.9736651981651813E-2</v>
      </c>
      <c r="BC99" s="273">
        <v>1.9985086993431333E-2</v>
      </c>
      <c r="BD99" s="273">
        <v>2.1544902438159118E-2</v>
      </c>
      <c r="BE99" s="273">
        <v>9.9244356269734945E-3</v>
      </c>
      <c r="BF99" s="273">
        <v>1.1762329429349795E-2</v>
      </c>
      <c r="BG99" s="273">
        <v>1.3568666622025131E-2</v>
      </c>
      <c r="BH99" s="273">
        <v>1.4357465254077472E-2</v>
      </c>
      <c r="BI99" s="273">
        <v>2.020151158759164E-2</v>
      </c>
      <c r="BJ99" s="273">
        <v>4.056135084151298E-2</v>
      </c>
      <c r="BK99" s="273">
        <v>1.8747199396819372E-2</v>
      </c>
      <c r="BL99" s="273">
        <v>5.8558707444947733E-2</v>
      </c>
      <c r="BM99" s="273">
        <v>9.2585730194727184E-2</v>
      </c>
      <c r="BN99" s="273">
        <v>1.752095116338907E-2</v>
      </c>
      <c r="BO99" s="273">
        <v>8.0493315924742473E-2</v>
      </c>
      <c r="BP99" s="273">
        <v>3.1952208020063814E-2</v>
      </c>
      <c r="BQ99" s="273">
        <v>4.3723621402030816E-2</v>
      </c>
      <c r="BR99" s="273">
        <v>5.9781858673895225E-2</v>
      </c>
      <c r="BS99" s="273">
        <v>5.7572423990766425E-2</v>
      </c>
      <c r="BT99" s="273">
        <v>5.1759294445391998E-2</v>
      </c>
      <c r="BU99" s="273">
        <v>3.7178678937651276E-2</v>
      </c>
      <c r="BV99" s="273">
        <v>4.8428520641421117E-3</v>
      </c>
      <c r="BW99" s="273">
        <v>2.6071253769992024E-2</v>
      </c>
      <c r="BX99" s="273">
        <v>1.4419724794251312E-2</v>
      </c>
      <c r="BY99" s="273">
        <v>2.3771057680705449E-2</v>
      </c>
      <c r="BZ99" s="273">
        <v>1.9734015504542811E-2</v>
      </c>
      <c r="CA99" s="273">
        <v>2.9596902367236558E-2</v>
      </c>
      <c r="CB99" s="273">
        <v>3.5493215651445621E-2</v>
      </c>
      <c r="CC99" s="273">
        <v>8.363006076953268E-2</v>
      </c>
      <c r="CD99" s="273">
        <v>9.4659907505354288E-2</v>
      </c>
      <c r="CE99" s="273">
        <v>8.2888532433086394E-3</v>
      </c>
      <c r="CF99" s="273">
        <v>7.7772950698794738E-2</v>
      </c>
      <c r="CG99" s="273">
        <v>7.3512467134572629E-2</v>
      </c>
      <c r="CH99" s="273">
        <v>9.6166151944637041E-2</v>
      </c>
      <c r="CI99" s="273">
        <v>4.5684658916873774E-2</v>
      </c>
      <c r="CJ99" s="273">
        <v>2.6994432599757996E-2</v>
      </c>
      <c r="CK99" s="273">
        <v>7.0948065888075493E-2</v>
      </c>
      <c r="CL99" s="273">
        <v>2.6135648435516041E-2</v>
      </c>
      <c r="CM99" s="273">
        <v>3.6954444343872003E-2</v>
      </c>
      <c r="CN99" s="273">
        <v>1.916664642908382E-2</v>
      </c>
      <c r="CO99" s="273">
        <v>4.4828443493933584E-2</v>
      </c>
      <c r="CP99" s="273">
        <v>4.7117119620480576E-2</v>
      </c>
      <c r="CQ99" s="273">
        <v>6.4184850209516489E-2</v>
      </c>
      <c r="CR99" s="273">
        <v>2.4127504667240906E-2</v>
      </c>
      <c r="CS99" s="273">
        <v>1.0848406118123273</v>
      </c>
      <c r="CT99" s="273">
        <v>2.2839032769936925E-2</v>
      </c>
      <c r="CU99" s="273">
        <v>1.9091093473837362E-2</v>
      </c>
      <c r="CV99" s="273">
        <v>2.611949459421371E-2</v>
      </c>
      <c r="CW99" s="273">
        <v>2.4488329898591368E-2</v>
      </c>
      <c r="CX99" s="273">
        <v>2.0750695898986028E-2</v>
      </c>
      <c r="CY99" s="273">
        <v>8.6945625278768025E-3</v>
      </c>
      <c r="CZ99" s="273">
        <v>3.901107852608493E-2</v>
      </c>
      <c r="DA99" s="298">
        <v>3.7160725198282711</v>
      </c>
      <c r="DB99" s="298">
        <v>2.9158572600000001</v>
      </c>
    </row>
    <row r="100" spans="1:106" s="275" customFormat="1" ht="15" customHeight="1" x14ac:dyDescent="0.15">
      <c r="A100" s="276" t="s">
        <v>422</v>
      </c>
      <c r="B100" s="277" t="s">
        <v>666</v>
      </c>
      <c r="C100" s="272">
        <v>0</v>
      </c>
      <c r="D100" s="273">
        <v>0</v>
      </c>
      <c r="E100" s="273">
        <v>0</v>
      </c>
      <c r="F100" s="273">
        <v>0</v>
      </c>
      <c r="G100" s="273">
        <v>0</v>
      </c>
      <c r="H100" s="273">
        <v>0</v>
      </c>
      <c r="I100" s="273">
        <v>0</v>
      </c>
      <c r="J100" s="273">
        <v>0</v>
      </c>
      <c r="K100" s="273">
        <v>0</v>
      </c>
      <c r="L100" s="273">
        <v>0</v>
      </c>
      <c r="M100" s="273">
        <v>0</v>
      </c>
      <c r="N100" s="273">
        <v>0</v>
      </c>
      <c r="O100" s="273">
        <v>0</v>
      </c>
      <c r="P100" s="273">
        <v>0</v>
      </c>
      <c r="Q100" s="273">
        <v>0</v>
      </c>
      <c r="R100" s="273">
        <v>0</v>
      </c>
      <c r="S100" s="273">
        <v>0</v>
      </c>
      <c r="T100" s="273">
        <v>0</v>
      </c>
      <c r="U100" s="273">
        <v>0</v>
      </c>
      <c r="V100" s="273">
        <v>0</v>
      </c>
      <c r="W100" s="273">
        <v>0</v>
      </c>
      <c r="X100" s="273">
        <v>0</v>
      </c>
      <c r="Y100" s="273">
        <v>0</v>
      </c>
      <c r="Z100" s="273">
        <v>0</v>
      </c>
      <c r="AA100" s="273">
        <v>0</v>
      </c>
      <c r="AB100" s="273">
        <v>0</v>
      </c>
      <c r="AC100" s="273">
        <v>0</v>
      </c>
      <c r="AD100" s="273">
        <v>0</v>
      </c>
      <c r="AE100" s="273">
        <v>0</v>
      </c>
      <c r="AF100" s="273">
        <v>0</v>
      </c>
      <c r="AG100" s="273">
        <v>0</v>
      </c>
      <c r="AH100" s="273">
        <v>0</v>
      </c>
      <c r="AI100" s="273">
        <v>0</v>
      </c>
      <c r="AJ100" s="273">
        <v>0</v>
      </c>
      <c r="AK100" s="273">
        <v>0</v>
      </c>
      <c r="AL100" s="273">
        <v>0</v>
      </c>
      <c r="AM100" s="273">
        <v>0</v>
      </c>
      <c r="AN100" s="273">
        <v>0</v>
      </c>
      <c r="AO100" s="273">
        <v>0</v>
      </c>
      <c r="AP100" s="273">
        <v>0</v>
      </c>
      <c r="AQ100" s="273">
        <v>0</v>
      </c>
      <c r="AR100" s="273">
        <v>0</v>
      </c>
      <c r="AS100" s="273">
        <v>0</v>
      </c>
      <c r="AT100" s="273">
        <v>0</v>
      </c>
      <c r="AU100" s="273">
        <v>0</v>
      </c>
      <c r="AV100" s="273">
        <v>0</v>
      </c>
      <c r="AW100" s="273">
        <v>0</v>
      </c>
      <c r="AX100" s="273">
        <v>0</v>
      </c>
      <c r="AY100" s="273">
        <v>0</v>
      </c>
      <c r="AZ100" s="273">
        <v>0</v>
      </c>
      <c r="BA100" s="273">
        <v>0</v>
      </c>
      <c r="BB100" s="273">
        <v>0</v>
      </c>
      <c r="BC100" s="273">
        <v>0</v>
      </c>
      <c r="BD100" s="273">
        <v>0</v>
      </c>
      <c r="BE100" s="273">
        <v>0</v>
      </c>
      <c r="BF100" s="273">
        <v>0</v>
      </c>
      <c r="BG100" s="273">
        <v>0</v>
      </c>
      <c r="BH100" s="273">
        <v>0</v>
      </c>
      <c r="BI100" s="273">
        <v>0</v>
      </c>
      <c r="BJ100" s="273">
        <v>0</v>
      </c>
      <c r="BK100" s="273">
        <v>0</v>
      </c>
      <c r="BL100" s="273">
        <v>0</v>
      </c>
      <c r="BM100" s="273">
        <v>0</v>
      </c>
      <c r="BN100" s="273">
        <v>0</v>
      </c>
      <c r="BO100" s="273">
        <v>0</v>
      </c>
      <c r="BP100" s="273">
        <v>0</v>
      </c>
      <c r="BQ100" s="273">
        <v>0</v>
      </c>
      <c r="BR100" s="273">
        <v>0</v>
      </c>
      <c r="BS100" s="273">
        <v>0</v>
      </c>
      <c r="BT100" s="273">
        <v>0</v>
      </c>
      <c r="BU100" s="273">
        <v>0</v>
      </c>
      <c r="BV100" s="273">
        <v>0</v>
      </c>
      <c r="BW100" s="273">
        <v>0</v>
      </c>
      <c r="BX100" s="273">
        <v>0</v>
      </c>
      <c r="BY100" s="273">
        <v>0</v>
      </c>
      <c r="BZ100" s="273">
        <v>0</v>
      </c>
      <c r="CA100" s="273">
        <v>0</v>
      </c>
      <c r="CB100" s="273">
        <v>0</v>
      </c>
      <c r="CC100" s="273">
        <v>0</v>
      </c>
      <c r="CD100" s="273">
        <v>0</v>
      </c>
      <c r="CE100" s="273">
        <v>0</v>
      </c>
      <c r="CF100" s="273">
        <v>0</v>
      </c>
      <c r="CG100" s="273">
        <v>0</v>
      </c>
      <c r="CH100" s="273">
        <v>0</v>
      </c>
      <c r="CI100" s="273">
        <v>0</v>
      </c>
      <c r="CJ100" s="273">
        <v>0</v>
      </c>
      <c r="CK100" s="273">
        <v>0</v>
      </c>
      <c r="CL100" s="273">
        <v>0</v>
      </c>
      <c r="CM100" s="273">
        <v>0</v>
      </c>
      <c r="CN100" s="273">
        <v>0</v>
      </c>
      <c r="CO100" s="273">
        <v>0</v>
      </c>
      <c r="CP100" s="273">
        <v>0</v>
      </c>
      <c r="CQ100" s="273">
        <v>0</v>
      </c>
      <c r="CR100" s="273">
        <v>0</v>
      </c>
      <c r="CS100" s="273">
        <v>0</v>
      </c>
      <c r="CT100" s="273">
        <v>1</v>
      </c>
      <c r="CU100" s="273">
        <v>0</v>
      </c>
      <c r="CV100" s="273">
        <v>0</v>
      </c>
      <c r="CW100" s="273">
        <v>0</v>
      </c>
      <c r="CX100" s="273">
        <v>0</v>
      </c>
      <c r="CY100" s="273">
        <v>0</v>
      </c>
      <c r="CZ100" s="273">
        <v>0</v>
      </c>
      <c r="DA100" s="298">
        <v>1</v>
      </c>
      <c r="DB100" s="298">
        <v>0.78466102000000004</v>
      </c>
    </row>
    <row r="101" spans="1:106" s="275" customFormat="1" ht="15" customHeight="1" x14ac:dyDescent="0.15">
      <c r="A101" s="276" t="s">
        <v>423</v>
      </c>
      <c r="B101" s="277" t="s">
        <v>667</v>
      </c>
      <c r="C101" s="272">
        <v>3.1793805597832436E-7</v>
      </c>
      <c r="D101" s="273">
        <v>3.1608728022810264E-7</v>
      </c>
      <c r="E101" s="273">
        <v>2.5055864098731126E-6</v>
      </c>
      <c r="F101" s="273">
        <v>3.6613392848760126E-7</v>
      </c>
      <c r="G101" s="273">
        <v>1.6150581205524031E-7</v>
      </c>
      <c r="H101" s="273">
        <v>0</v>
      </c>
      <c r="I101" s="273">
        <v>8.6709337277155143E-7</v>
      </c>
      <c r="J101" s="273">
        <v>2.8849471399671659E-7</v>
      </c>
      <c r="K101" s="273">
        <v>8.5477997748075383E-7</v>
      </c>
      <c r="L101" s="273">
        <v>4.2978677960933068E-7</v>
      </c>
      <c r="M101" s="273">
        <v>4.723321897302451E-7</v>
      </c>
      <c r="N101" s="273">
        <v>9.6363099429887024E-7</v>
      </c>
      <c r="O101" s="273">
        <v>2.2865006458712276E-7</v>
      </c>
      <c r="P101" s="273">
        <v>5.7362574339152563E-7</v>
      </c>
      <c r="Q101" s="273">
        <v>1.5164966308626531E-7</v>
      </c>
      <c r="R101" s="273">
        <v>2.0345384585857336E-7</v>
      </c>
      <c r="S101" s="273">
        <v>3.4494072114604038E-7</v>
      </c>
      <c r="T101" s="273">
        <v>3.9968192278986593E-7</v>
      </c>
      <c r="U101" s="273">
        <v>6.666271017720978E-7</v>
      </c>
      <c r="V101" s="273">
        <v>3.0794689820872779E-7</v>
      </c>
      <c r="W101" s="273">
        <v>2.2653194064908553E-7</v>
      </c>
      <c r="X101" s="273">
        <v>3.2061252636738166E-7</v>
      </c>
      <c r="Y101" s="273">
        <v>6.5787036219423391E-7</v>
      </c>
      <c r="Z101" s="273">
        <v>5.9733578199869417E-7</v>
      </c>
      <c r="AA101" s="273">
        <v>6.4187712943761046E-7</v>
      </c>
      <c r="AB101" s="273">
        <v>8.3026754853420815E-7</v>
      </c>
      <c r="AC101" s="273">
        <v>6.581391156326936E-7</v>
      </c>
      <c r="AD101" s="273">
        <v>1.8319995378592215E-7</v>
      </c>
      <c r="AE101" s="273">
        <v>3.6222026132759927E-7</v>
      </c>
      <c r="AF101" s="273">
        <v>2.7887703419270546E-7</v>
      </c>
      <c r="AG101" s="273">
        <v>1.3023932274023102E-7</v>
      </c>
      <c r="AH101" s="273">
        <v>8.1300324415911006E-7</v>
      </c>
      <c r="AI101" s="273">
        <v>9.6212172660562782E-7</v>
      </c>
      <c r="AJ101" s="273">
        <v>4.7540904483589602E-7</v>
      </c>
      <c r="AK101" s="273">
        <v>0</v>
      </c>
      <c r="AL101" s="273">
        <v>0</v>
      </c>
      <c r="AM101" s="273">
        <v>1.1198095358027884E-7</v>
      </c>
      <c r="AN101" s="273">
        <v>1.0952082499498084E-6</v>
      </c>
      <c r="AO101" s="273">
        <v>4.449061179918403E-7</v>
      </c>
      <c r="AP101" s="273">
        <v>0</v>
      </c>
      <c r="AQ101" s="273">
        <v>1.8369776004809968E-7</v>
      </c>
      <c r="AR101" s="273">
        <v>1.731910190695709E-6</v>
      </c>
      <c r="AS101" s="273">
        <v>4.5000910502231818E-7</v>
      </c>
      <c r="AT101" s="273">
        <v>8.2375796106259195E-7</v>
      </c>
      <c r="AU101" s="273">
        <v>5.6008419842890329E-7</v>
      </c>
      <c r="AV101" s="273">
        <v>5.5847031469898517E-7</v>
      </c>
      <c r="AW101" s="273">
        <v>1.4068806019986746E-6</v>
      </c>
      <c r="AX101" s="273">
        <v>2.3775031215608039E-6</v>
      </c>
      <c r="AY101" s="273">
        <v>1.6838834290980623E-6</v>
      </c>
      <c r="AZ101" s="273">
        <v>2.7960904678753222E-6</v>
      </c>
      <c r="BA101" s="273">
        <v>1.342943636745281E-6</v>
      </c>
      <c r="BB101" s="273">
        <v>1.3949699903799101E-6</v>
      </c>
      <c r="BC101" s="273">
        <v>4.2471592229026799E-6</v>
      </c>
      <c r="BD101" s="273">
        <v>7.0422592941050489E-7</v>
      </c>
      <c r="BE101" s="273">
        <v>2.6458635881880789E-7</v>
      </c>
      <c r="BF101" s="273">
        <v>7.6329023734096508E-7</v>
      </c>
      <c r="BG101" s="273">
        <v>3.1891402214848373E-7</v>
      </c>
      <c r="BH101" s="273">
        <v>7.6197863317013235E-7</v>
      </c>
      <c r="BI101" s="273">
        <v>3.9684776621951971E-7</v>
      </c>
      <c r="BJ101" s="273">
        <v>5.234937573355403E-7</v>
      </c>
      <c r="BK101" s="273">
        <v>4.2613422707674648E-7</v>
      </c>
      <c r="BL101" s="273">
        <v>4.8789318194162584E-7</v>
      </c>
      <c r="BM101" s="273">
        <v>2.8482887535736396E-6</v>
      </c>
      <c r="BN101" s="273">
        <v>6.2023191486740435E-7</v>
      </c>
      <c r="BO101" s="273">
        <v>8.6122966555968998E-7</v>
      </c>
      <c r="BP101" s="273">
        <v>5.765000600332252E-7</v>
      </c>
      <c r="BQ101" s="273">
        <v>6.4823846838973319E-7</v>
      </c>
      <c r="BR101" s="273">
        <v>8.3989466997380893E-7</v>
      </c>
      <c r="BS101" s="273">
        <v>9.2255958892689207E-7</v>
      </c>
      <c r="BT101" s="273">
        <v>2.4357980827219547E-7</v>
      </c>
      <c r="BU101" s="273">
        <v>2.4336057863964705E-7</v>
      </c>
      <c r="BV101" s="273">
        <v>6.3615260325650308E-8</v>
      </c>
      <c r="BW101" s="273">
        <v>1.0702311632854108E-5</v>
      </c>
      <c r="BX101" s="273">
        <v>5.3985830246969094E-7</v>
      </c>
      <c r="BY101" s="273">
        <v>8.394783475169767E-7</v>
      </c>
      <c r="BZ101" s="273">
        <v>1.2467086420987542E-6</v>
      </c>
      <c r="CA101" s="273">
        <v>4.4985204866603973E-7</v>
      </c>
      <c r="CB101" s="273">
        <v>1.1237920789032109E-6</v>
      </c>
      <c r="CC101" s="273">
        <v>2.5904698511428455E-5</v>
      </c>
      <c r="CD101" s="273">
        <v>1.2431637846133001E-6</v>
      </c>
      <c r="CE101" s="273">
        <v>5.2997007239619561E-7</v>
      </c>
      <c r="CF101" s="273">
        <v>1.1876485543874969E-5</v>
      </c>
      <c r="CG101" s="273">
        <v>2.8112779288751875E-6</v>
      </c>
      <c r="CH101" s="273">
        <v>5.8130192946851133E-6</v>
      </c>
      <c r="CI101" s="273">
        <v>4.0532615326747375E-7</v>
      </c>
      <c r="CJ101" s="273">
        <v>1.4074844716363269E-3</v>
      </c>
      <c r="CK101" s="273">
        <v>4.7836625500667127E-7</v>
      </c>
      <c r="CL101" s="273">
        <v>9.6943168593993016E-4</v>
      </c>
      <c r="CM101" s="273">
        <v>9.4921061255002462E-4</v>
      </c>
      <c r="CN101" s="273">
        <v>3.4669063054066076E-3</v>
      </c>
      <c r="CO101" s="273">
        <v>4.4596675766569691E-7</v>
      </c>
      <c r="CP101" s="273">
        <v>7.632742090945905E-7</v>
      </c>
      <c r="CQ101" s="273">
        <v>2.873762241456007E-6</v>
      </c>
      <c r="CR101" s="273">
        <v>1.3889623600293241E-7</v>
      </c>
      <c r="CS101" s="273">
        <v>1.1157279887644657E-6</v>
      </c>
      <c r="CT101" s="273">
        <v>1.0229839988432732E-2</v>
      </c>
      <c r="CU101" s="273">
        <v>1.0044250153744803</v>
      </c>
      <c r="CV101" s="273">
        <v>1.4833988358932432E-6</v>
      </c>
      <c r="CW101" s="273">
        <v>6.1501686980607248E-7</v>
      </c>
      <c r="CX101" s="273">
        <v>8.6857945601308068E-7</v>
      </c>
      <c r="CY101" s="273">
        <v>1.8319662114564321E-7</v>
      </c>
      <c r="CZ101" s="273">
        <v>3.5657329408755323E-6</v>
      </c>
      <c r="DA101" s="298">
        <v>1.0215751882678712</v>
      </c>
      <c r="DB101" s="298">
        <v>0.80159022999999996</v>
      </c>
    </row>
    <row r="102" spans="1:106" s="275" customFormat="1" ht="15" customHeight="1" x14ac:dyDescent="0.15">
      <c r="A102" s="276" t="s">
        <v>424</v>
      </c>
      <c r="B102" s="277" t="s">
        <v>607</v>
      </c>
      <c r="C102" s="272">
        <v>2.7893916272904022E-5</v>
      </c>
      <c r="D102" s="273">
        <v>2.5209955101847636E-5</v>
      </c>
      <c r="E102" s="273">
        <v>1.3818271960623179E-4</v>
      </c>
      <c r="F102" s="273">
        <v>1.6788915443326205E-5</v>
      </c>
      <c r="G102" s="273">
        <v>5.5598254424642065E-5</v>
      </c>
      <c r="H102" s="273">
        <v>0</v>
      </c>
      <c r="I102" s="273">
        <v>7.5330243670088757E-5</v>
      </c>
      <c r="J102" s="273">
        <v>8.4968613638020771E-5</v>
      </c>
      <c r="K102" s="273">
        <v>7.1975087553172152E-5</v>
      </c>
      <c r="L102" s="273">
        <v>8.1196863490843037E-5</v>
      </c>
      <c r="M102" s="273">
        <v>1.2873887041816483E-4</v>
      </c>
      <c r="N102" s="273">
        <v>4.836235814531116E-5</v>
      </c>
      <c r="O102" s="273">
        <v>2.6180679962961242E-4</v>
      </c>
      <c r="P102" s="273">
        <v>7.1042509397883916E-5</v>
      </c>
      <c r="Q102" s="273">
        <v>9.7806089898867639E-5</v>
      </c>
      <c r="R102" s="273">
        <v>9.9507241156883682E-5</v>
      </c>
      <c r="S102" s="273">
        <v>5.9485384974694969E-5</v>
      </c>
      <c r="T102" s="273">
        <v>5.5757077216443914E-5</v>
      </c>
      <c r="U102" s="273">
        <v>8.1042173984439541E-5</v>
      </c>
      <c r="V102" s="273">
        <v>6.7375625318009312E-5</v>
      </c>
      <c r="W102" s="273">
        <v>6.3934543032731589E-5</v>
      </c>
      <c r="X102" s="273">
        <v>4.2892138428847983E-5</v>
      </c>
      <c r="Y102" s="273">
        <v>5.8424685244629636E-5</v>
      </c>
      <c r="Z102" s="273">
        <v>2.2116498976064358E-5</v>
      </c>
      <c r="AA102" s="273">
        <v>2.0528239168840268E-5</v>
      </c>
      <c r="AB102" s="273">
        <v>1.2535720343740336E-4</v>
      </c>
      <c r="AC102" s="273">
        <v>2.5480610962381317E-5</v>
      </c>
      <c r="AD102" s="273">
        <v>5.1829031626980191E-5</v>
      </c>
      <c r="AE102" s="273">
        <v>5.7282181582536332E-5</v>
      </c>
      <c r="AF102" s="273">
        <v>6.6304561966058453E-5</v>
      </c>
      <c r="AG102" s="273">
        <v>5.0939586679461435E-5</v>
      </c>
      <c r="AH102" s="273">
        <v>2.9895988900461323E-5</v>
      </c>
      <c r="AI102" s="273">
        <v>3.8891717598806851E-5</v>
      </c>
      <c r="AJ102" s="273">
        <v>2.7791889870930624E-5</v>
      </c>
      <c r="AK102" s="273">
        <v>0</v>
      </c>
      <c r="AL102" s="273">
        <v>0</v>
      </c>
      <c r="AM102" s="273">
        <v>2.2333010287362682E-5</v>
      </c>
      <c r="AN102" s="273">
        <v>3.7639809038267942E-5</v>
      </c>
      <c r="AO102" s="273">
        <v>3.9981678264753541E-5</v>
      </c>
      <c r="AP102" s="273">
        <v>0</v>
      </c>
      <c r="AQ102" s="273">
        <v>1.9377805774736025E-5</v>
      </c>
      <c r="AR102" s="273">
        <v>6.5763189384631824E-5</v>
      </c>
      <c r="AS102" s="273">
        <v>5.3550537262042567E-5</v>
      </c>
      <c r="AT102" s="273">
        <v>6.2619742450264969E-5</v>
      </c>
      <c r="AU102" s="273">
        <v>2.5425421357689907E-5</v>
      </c>
      <c r="AV102" s="273">
        <v>4.0258722299438535E-5</v>
      </c>
      <c r="AW102" s="273">
        <v>1.7215100917312553E-4</v>
      </c>
      <c r="AX102" s="273">
        <v>9.8427381344982716E-5</v>
      </c>
      <c r="AY102" s="273">
        <v>3.1584971798040254E-5</v>
      </c>
      <c r="AZ102" s="273">
        <v>6.2528822981586154E-5</v>
      </c>
      <c r="BA102" s="273">
        <v>4.9228104413653617E-5</v>
      </c>
      <c r="BB102" s="273">
        <v>2.1210942499185483E-5</v>
      </c>
      <c r="BC102" s="273">
        <v>4.6408043989391862E-5</v>
      </c>
      <c r="BD102" s="273">
        <v>7.669269732795851E-5</v>
      </c>
      <c r="BE102" s="273">
        <v>4.863401798613579E-5</v>
      </c>
      <c r="BF102" s="273">
        <v>1.3127803523800915E-4</v>
      </c>
      <c r="BG102" s="273">
        <v>2.0941053784069233E-4</v>
      </c>
      <c r="BH102" s="273">
        <v>7.4791683551105823E-5</v>
      </c>
      <c r="BI102" s="273">
        <v>6.0710493954570619E-5</v>
      </c>
      <c r="BJ102" s="273">
        <v>4.4220615764500262E-5</v>
      </c>
      <c r="BK102" s="273">
        <v>5.9799459430666763E-5</v>
      </c>
      <c r="BL102" s="273">
        <v>9.175270018908679E-5</v>
      </c>
      <c r="BM102" s="273">
        <v>1.3140783153354869E-4</v>
      </c>
      <c r="BN102" s="273">
        <v>3.0640970621154602E-5</v>
      </c>
      <c r="BO102" s="273">
        <v>8.6469215419148125E-5</v>
      </c>
      <c r="BP102" s="273">
        <v>9.8037298754418675E-5</v>
      </c>
      <c r="BQ102" s="273">
        <v>1.0689168583761495E-4</v>
      </c>
      <c r="BR102" s="273">
        <v>1.0358882009536045E-4</v>
      </c>
      <c r="BS102" s="273">
        <v>1.1361388296546733E-4</v>
      </c>
      <c r="BT102" s="273">
        <v>6.9410317169531864E-5</v>
      </c>
      <c r="BU102" s="273">
        <v>5.5134069073192293E-5</v>
      </c>
      <c r="BV102" s="273">
        <v>8.0970608847750054E-6</v>
      </c>
      <c r="BW102" s="273">
        <v>2.9880154424313399E-3</v>
      </c>
      <c r="BX102" s="273">
        <v>1.2767870735530665E-4</v>
      </c>
      <c r="BY102" s="273">
        <v>4.6951456894872574E-5</v>
      </c>
      <c r="BZ102" s="273">
        <v>2.1086860739647512E-4</v>
      </c>
      <c r="CA102" s="273">
        <v>2.9874343164625636E-4</v>
      </c>
      <c r="CB102" s="273">
        <v>7.4085546748047315E-5</v>
      </c>
      <c r="CC102" s="273">
        <v>3.0713465907369197E-4</v>
      </c>
      <c r="CD102" s="273">
        <v>8.1499150748416232E-5</v>
      </c>
      <c r="CE102" s="273">
        <v>3.1205805698886462E-4</v>
      </c>
      <c r="CF102" s="273">
        <v>6.2411954176515305E-4</v>
      </c>
      <c r="CG102" s="273">
        <v>1.284442499181982E-3</v>
      </c>
      <c r="CH102" s="273">
        <v>2.1305210142198903E-4</v>
      </c>
      <c r="CI102" s="273">
        <v>1.3133103977970654E-4</v>
      </c>
      <c r="CJ102" s="273">
        <v>1.4927101719070342E-4</v>
      </c>
      <c r="CK102" s="273">
        <v>1.2637033599130474E-4</v>
      </c>
      <c r="CL102" s="273">
        <v>9.7650761975682943E-3</v>
      </c>
      <c r="CM102" s="273">
        <v>1.0242734420023132E-2</v>
      </c>
      <c r="CN102" s="273">
        <v>9.5065613788927698E-3</v>
      </c>
      <c r="CO102" s="273">
        <v>1.0481095768526122E-4</v>
      </c>
      <c r="CP102" s="273">
        <v>8.3136311956386462E-5</v>
      </c>
      <c r="CQ102" s="273">
        <v>1.1617405851468048E-3</v>
      </c>
      <c r="CR102" s="273">
        <v>3.5177385859195092E-5</v>
      </c>
      <c r="CS102" s="273">
        <v>8.9955522832162616E-5</v>
      </c>
      <c r="CT102" s="273">
        <v>1.2431998940483285E-2</v>
      </c>
      <c r="CU102" s="273">
        <v>2.9519185886380979E-3</v>
      </c>
      <c r="CV102" s="273">
        <v>1.0275434884396035</v>
      </c>
      <c r="CW102" s="273">
        <v>1.0934143325535017E-4</v>
      </c>
      <c r="CX102" s="273">
        <v>5.2099168092523877E-4</v>
      </c>
      <c r="CY102" s="273">
        <v>2.6086391287020445E-5</v>
      </c>
      <c r="CZ102" s="273">
        <v>9.5016560050722304E-4</v>
      </c>
      <c r="DA102" s="298">
        <v>1.0871776135920517</v>
      </c>
      <c r="DB102" s="298">
        <v>0.85306590000000004</v>
      </c>
    </row>
    <row r="103" spans="1:106" s="275" customFormat="1" ht="15" customHeight="1" x14ac:dyDescent="0.15">
      <c r="A103" s="276" t="s">
        <v>425</v>
      </c>
      <c r="B103" s="277" t="s">
        <v>668</v>
      </c>
      <c r="C103" s="272">
        <v>3.7341716010705892E-5</v>
      </c>
      <c r="D103" s="273">
        <v>3.227012801219631E-5</v>
      </c>
      <c r="E103" s="273">
        <v>6.2729565659275092E-5</v>
      </c>
      <c r="F103" s="273">
        <v>2.2812893565055371E-5</v>
      </c>
      <c r="G103" s="273">
        <v>3.4386455453629447E-5</v>
      </c>
      <c r="H103" s="273">
        <v>0</v>
      </c>
      <c r="I103" s="273">
        <v>6.6379654578233667E-5</v>
      </c>
      <c r="J103" s="273">
        <v>4.9459476910961821E-5</v>
      </c>
      <c r="K103" s="273">
        <v>3.7973427165581651E-5</v>
      </c>
      <c r="L103" s="273">
        <v>3.7078632725983376E-5</v>
      </c>
      <c r="M103" s="273">
        <v>1.1799056838166217E-4</v>
      </c>
      <c r="N103" s="273">
        <v>7.3124581990416607E-5</v>
      </c>
      <c r="O103" s="273">
        <v>1.8024094761908576E-4</v>
      </c>
      <c r="P103" s="273">
        <v>4.0127134524910787E-5</v>
      </c>
      <c r="Q103" s="273">
        <v>3.0263313792418456E-5</v>
      </c>
      <c r="R103" s="273">
        <v>6.8938702924393954E-5</v>
      </c>
      <c r="S103" s="273">
        <v>3.7434212712324677E-5</v>
      </c>
      <c r="T103" s="273">
        <v>7.4710812547059836E-5</v>
      </c>
      <c r="U103" s="273">
        <v>6.0486795830871435E-5</v>
      </c>
      <c r="V103" s="273">
        <v>5.3262719357833574E-5</v>
      </c>
      <c r="W103" s="273">
        <v>4.2981736212584854E-5</v>
      </c>
      <c r="X103" s="273">
        <v>6.9575524970516653E-5</v>
      </c>
      <c r="Y103" s="273">
        <v>7.2228742842209118E-5</v>
      </c>
      <c r="Z103" s="273">
        <v>3.7152333045698007E-5</v>
      </c>
      <c r="AA103" s="273">
        <v>2.7642308833182339E-5</v>
      </c>
      <c r="AB103" s="273">
        <v>3.0826695094372266E-4</v>
      </c>
      <c r="AC103" s="273">
        <v>7.1733646973992974E-5</v>
      </c>
      <c r="AD103" s="273">
        <v>2.7080364227878176E-5</v>
      </c>
      <c r="AE103" s="273">
        <v>5.2727386772805588E-5</v>
      </c>
      <c r="AF103" s="273">
        <v>6.3924567761490064E-5</v>
      </c>
      <c r="AG103" s="273">
        <v>4.5246474313292202E-5</v>
      </c>
      <c r="AH103" s="273">
        <v>5.9133155393451E-5</v>
      </c>
      <c r="AI103" s="273">
        <v>4.5641173150141942E-5</v>
      </c>
      <c r="AJ103" s="273">
        <v>5.4221136210276322E-5</v>
      </c>
      <c r="AK103" s="273">
        <v>0</v>
      </c>
      <c r="AL103" s="273">
        <v>0</v>
      </c>
      <c r="AM103" s="273">
        <v>1.3861114247944021E-5</v>
      </c>
      <c r="AN103" s="273">
        <v>4.7757304410815989E-5</v>
      </c>
      <c r="AO103" s="273">
        <v>4.9735441786511885E-5</v>
      </c>
      <c r="AP103" s="273">
        <v>0</v>
      </c>
      <c r="AQ103" s="273">
        <v>2.9354592455640913E-5</v>
      </c>
      <c r="AR103" s="273">
        <v>4.3599048714894071E-5</v>
      </c>
      <c r="AS103" s="273">
        <v>4.1207887909804987E-5</v>
      </c>
      <c r="AT103" s="273">
        <v>5.2760043934563645E-5</v>
      </c>
      <c r="AU103" s="273">
        <v>6.1674743215729444E-5</v>
      </c>
      <c r="AV103" s="273">
        <v>6.1664986492135658E-5</v>
      </c>
      <c r="AW103" s="273">
        <v>7.3475728644530682E-5</v>
      </c>
      <c r="AX103" s="273">
        <v>5.8250097178268355E-5</v>
      </c>
      <c r="AY103" s="273">
        <v>8.3283080532684927E-5</v>
      </c>
      <c r="AZ103" s="273">
        <v>6.2140641199252288E-5</v>
      </c>
      <c r="BA103" s="273">
        <v>1.0490641161079393E-4</v>
      </c>
      <c r="BB103" s="273">
        <v>5.7595448571085949E-5</v>
      </c>
      <c r="BC103" s="273">
        <v>1.0038882427487632E-4</v>
      </c>
      <c r="BD103" s="273">
        <v>1.4055798237275083E-4</v>
      </c>
      <c r="BE103" s="273">
        <v>4.859441325104052E-5</v>
      </c>
      <c r="BF103" s="273">
        <v>4.7561491724160068E-5</v>
      </c>
      <c r="BG103" s="273">
        <v>4.6001723449366991E-5</v>
      </c>
      <c r="BH103" s="273">
        <v>7.5258164162841365E-5</v>
      </c>
      <c r="BI103" s="273">
        <v>4.1306803275043616E-5</v>
      </c>
      <c r="BJ103" s="273">
        <v>5.6280231873999415E-5</v>
      </c>
      <c r="BK103" s="273">
        <v>5.1373761399868126E-5</v>
      </c>
      <c r="BL103" s="273">
        <v>5.5524415772037708E-5</v>
      </c>
      <c r="BM103" s="273">
        <v>1.3676642444404528E-4</v>
      </c>
      <c r="BN103" s="273">
        <v>7.1464780868315368E-5</v>
      </c>
      <c r="BO103" s="273">
        <v>2.2201613195004232E-4</v>
      </c>
      <c r="BP103" s="273">
        <v>7.134107290168063E-5</v>
      </c>
      <c r="BQ103" s="273">
        <v>1.2102171708765119E-4</v>
      </c>
      <c r="BR103" s="273">
        <v>2.5423917813022586E-4</v>
      </c>
      <c r="BS103" s="273">
        <v>3.2362368509570189E-4</v>
      </c>
      <c r="BT103" s="273">
        <v>1.1446771772159365E-4</v>
      </c>
      <c r="BU103" s="273">
        <v>1.2908048887750367E-4</v>
      </c>
      <c r="BV103" s="273">
        <v>2.115529311026013E-5</v>
      </c>
      <c r="BW103" s="273">
        <v>7.8133366642533071E-5</v>
      </c>
      <c r="BX103" s="273">
        <v>6.3221026953964624E-5</v>
      </c>
      <c r="BY103" s="273">
        <v>5.9757397116839789E-5</v>
      </c>
      <c r="BZ103" s="273">
        <v>8.5753545836414171E-5</v>
      </c>
      <c r="CA103" s="273">
        <v>1.2508409098554193E-4</v>
      </c>
      <c r="CB103" s="273">
        <v>8.3036239143188971E-5</v>
      </c>
      <c r="CC103" s="273">
        <v>8.1776911489095624E-5</v>
      </c>
      <c r="CD103" s="273">
        <v>1.5679957163394087E-4</v>
      </c>
      <c r="CE103" s="273">
        <v>5.6224611230330444E-5</v>
      </c>
      <c r="CF103" s="273">
        <v>4.8312492147326057E-4</v>
      </c>
      <c r="CG103" s="273">
        <v>4.650189476249518E-2</v>
      </c>
      <c r="CH103" s="273">
        <v>7.7425984409031983E-3</v>
      </c>
      <c r="CI103" s="273">
        <v>1.1066765693860661E-4</v>
      </c>
      <c r="CJ103" s="273">
        <v>1.5379552007182046E-4</v>
      </c>
      <c r="CK103" s="273">
        <v>2.0538076525748993E-4</v>
      </c>
      <c r="CL103" s="273">
        <v>6.2810375065446803E-5</v>
      </c>
      <c r="CM103" s="273">
        <v>1.1298751138249994E-4</v>
      </c>
      <c r="CN103" s="273">
        <v>4.3865073707021519E-5</v>
      </c>
      <c r="CO103" s="273">
        <v>2.5357946597704014E-4</v>
      </c>
      <c r="CP103" s="273">
        <v>1.1469400238762002E-4</v>
      </c>
      <c r="CQ103" s="273">
        <v>1.3515624828564755E-2</v>
      </c>
      <c r="CR103" s="273">
        <v>4.4707897456305029E-5</v>
      </c>
      <c r="CS103" s="273">
        <v>1.7661246229527973E-4</v>
      </c>
      <c r="CT103" s="273">
        <v>2.5693303116894541E-3</v>
      </c>
      <c r="CU103" s="273">
        <v>4.9397688835968283E-4</v>
      </c>
      <c r="CV103" s="273">
        <v>3.1263665423293332E-4</v>
      </c>
      <c r="CW103" s="273">
        <v>1.0056039617763395</v>
      </c>
      <c r="CX103" s="273">
        <v>1.2687430901828279E-3</v>
      </c>
      <c r="CY103" s="273">
        <v>3.3061321535205214E-5</v>
      </c>
      <c r="CZ103" s="273">
        <v>5.6594629342657471E-4</v>
      </c>
      <c r="DA103" s="298">
        <v>1.086223644894835</v>
      </c>
      <c r="DB103" s="298">
        <v>0.85231734999999997</v>
      </c>
    </row>
    <row r="104" spans="1:106" s="275" customFormat="1" ht="15" customHeight="1" x14ac:dyDescent="0.15">
      <c r="A104" s="276" t="s">
        <v>426</v>
      </c>
      <c r="B104" s="277" t="s">
        <v>609</v>
      </c>
      <c r="C104" s="272">
        <v>1.691710099201717E-4</v>
      </c>
      <c r="D104" s="273">
        <v>1.6082542048414603E-4</v>
      </c>
      <c r="E104" s="273">
        <v>1.0625680247150983E-3</v>
      </c>
      <c r="F104" s="273">
        <v>2.0011711295986085E-4</v>
      </c>
      <c r="G104" s="273">
        <v>1.0550970395032529E-3</v>
      </c>
      <c r="H104" s="273">
        <v>0</v>
      </c>
      <c r="I104" s="273">
        <v>3.3184679977464317E-4</v>
      </c>
      <c r="J104" s="273">
        <v>1.6687886910712291E-4</v>
      </c>
      <c r="K104" s="273">
        <v>3.9043202573569007E-4</v>
      </c>
      <c r="L104" s="273">
        <v>1.2579564820823521E-4</v>
      </c>
      <c r="M104" s="273">
        <v>2.4316143982316862E-4</v>
      </c>
      <c r="N104" s="273">
        <v>2.0934819408578002E-4</v>
      </c>
      <c r="O104" s="273">
        <v>4.2473399766759632E-4</v>
      </c>
      <c r="P104" s="273">
        <v>2.344466305421836E-4</v>
      </c>
      <c r="Q104" s="273">
        <v>1.3244595459105662E-4</v>
      </c>
      <c r="R104" s="273">
        <v>2.2958442047703415E-4</v>
      </c>
      <c r="S104" s="273">
        <v>1.6534126624159816E-4</v>
      </c>
      <c r="T104" s="273">
        <v>2.0662683767965262E-4</v>
      </c>
      <c r="U104" s="273">
        <v>1.5101275306588351E-4</v>
      </c>
      <c r="V104" s="273">
        <v>1.4319006900096685E-4</v>
      </c>
      <c r="W104" s="273">
        <v>1.928749742500659E-4</v>
      </c>
      <c r="X104" s="273">
        <v>1.6839902577459002E-4</v>
      </c>
      <c r="Y104" s="273">
        <v>2.0657030819305142E-4</v>
      </c>
      <c r="Z104" s="273">
        <v>1.2573922078155502E-4</v>
      </c>
      <c r="AA104" s="273">
        <v>1.1174168735856242E-4</v>
      </c>
      <c r="AB104" s="273">
        <v>2.6237330177184302E-4</v>
      </c>
      <c r="AC104" s="273">
        <v>1.4839627905153017E-4</v>
      </c>
      <c r="AD104" s="273">
        <v>1.6715169640995416E-4</v>
      </c>
      <c r="AE104" s="273">
        <v>1.3627304389872346E-4</v>
      </c>
      <c r="AF104" s="273">
        <v>1.3797293318562904E-4</v>
      </c>
      <c r="AG104" s="273">
        <v>1.7814245878977977E-4</v>
      </c>
      <c r="AH104" s="273">
        <v>2.1849957292714215E-4</v>
      </c>
      <c r="AI104" s="273">
        <v>1.9956600256170763E-4</v>
      </c>
      <c r="AJ104" s="273">
        <v>1.7848633196167118E-4</v>
      </c>
      <c r="AK104" s="273">
        <v>0</v>
      </c>
      <c r="AL104" s="273">
        <v>0</v>
      </c>
      <c r="AM104" s="273">
        <v>5.5641145442071213E-5</v>
      </c>
      <c r="AN104" s="273">
        <v>1.6671175309368715E-4</v>
      </c>
      <c r="AO104" s="273">
        <v>2.0804545774639422E-4</v>
      </c>
      <c r="AP104" s="273">
        <v>0</v>
      </c>
      <c r="AQ104" s="273">
        <v>1.4081266725646911E-4</v>
      </c>
      <c r="AR104" s="273">
        <v>1.5242465039612971E-4</v>
      </c>
      <c r="AS104" s="273">
        <v>1.2398728099497774E-4</v>
      </c>
      <c r="AT104" s="273">
        <v>1.7707927917833785E-4</v>
      </c>
      <c r="AU104" s="273">
        <v>1.3857882295890096E-4</v>
      </c>
      <c r="AV104" s="273">
        <v>1.5881926090230628E-4</v>
      </c>
      <c r="AW104" s="273">
        <v>1.7589505158447307E-4</v>
      </c>
      <c r="AX104" s="273">
        <v>1.5321460278557692E-4</v>
      </c>
      <c r="AY104" s="273">
        <v>2.0558019326680048E-4</v>
      </c>
      <c r="AZ104" s="273">
        <v>1.6890857886555838E-4</v>
      </c>
      <c r="BA104" s="273">
        <v>1.6324546369817709E-4</v>
      </c>
      <c r="BB104" s="273">
        <v>1.7939499467801954E-4</v>
      </c>
      <c r="BC104" s="273">
        <v>1.8579199186256738E-4</v>
      </c>
      <c r="BD104" s="273">
        <v>1.9303354233509096E-4</v>
      </c>
      <c r="BE104" s="273">
        <v>1.0395942538061116E-4</v>
      </c>
      <c r="BF104" s="273">
        <v>2.500246848867536E-4</v>
      </c>
      <c r="BG104" s="273">
        <v>2.068242486381528E-4</v>
      </c>
      <c r="BH104" s="273">
        <v>2.3626795222313844E-4</v>
      </c>
      <c r="BI104" s="273">
        <v>2.9110150179628317E-4</v>
      </c>
      <c r="BJ104" s="273">
        <v>3.1807530895150551E-4</v>
      </c>
      <c r="BK104" s="273">
        <v>2.4714832576928057E-4</v>
      </c>
      <c r="BL104" s="273">
        <v>5.2348720164157767E-4</v>
      </c>
      <c r="BM104" s="273">
        <v>3.4818648655805568E-4</v>
      </c>
      <c r="BN104" s="273">
        <v>2.4668581855344872E-4</v>
      </c>
      <c r="BO104" s="273">
        <v>5.0777812156502548E-4</v>
      </c>
      <c r="BP104" s="273">
        <v>1.2952860153981081E-4</v>
      </c>
      <c r="BQ104" s="273">
        <v>1.1657645765653555E-3</v>
      </c>
      <c r="BR104" s="273">
        <v>8.0820386416408964E-4</v>
      </c>
      <c r="BS104" s="273">
        <v>3.7333236928815511E-4</v>
      </c>
      <c r="BT104" s="273">
        <v>1.1545044031122927E-3</v>
      </c>
      <c r="BU104" s="273">
        <v>8.059800153465929E-4</v>
      </c>
      <c r="BV104" s="273">
        <v>3.5234001941267744E-4</v>
      </c>
      <c r="BW104" s="273">
        <v>2.8798073402417225E-4</v>
      </c>
      <c r="BX104" s="273">
        <v>4.0426718855487656E-4</v>
      </c>
      <c r="BY104" s="273">
        <v>3.4714337998289628E-4</v>
      </c>
      <c r="BZ104" s="273">
        <v>4.21173017543156E-4</v>
      </c>
      <c r="CA104" s="273">
        <v>3.4876992610244524E-4</v>
      </c>
      <c r="CB104" s="273">
        <v>3.0348939013962687E-4</v>
      </c>
      <c r="CC104" s="273">
        <v>4.5648151975759304E-4</v>
      </c>
      <c r="CD104" s="273">
        <v>4.8735933507245679E-4</v>
      </c>
      <c r="CE104" s="273">
        <v>2.6859477547784403E-4</v>
      </c>
      <c r="CF104" s="273">
        <v>6.2110798680772329E-4</v>
      </c>
      <c r="CG104" s="273">
        <v>1.9464808507234997E-3</v>
      </c>
      <c r="CH104" s="273">
        <v>2.6764920371485684E-3</v>
      </c>
      <c r="CI104" s="273">
        <v>4.7881621690329667E-4</v>
      </c>
      <c r="CJ104" s="273">
        <v>3.9870812564301488E-4</v>
      </c>
      <c r="CK104" s="273">
        <v>2.3311738684396207E-3</v>
      </c>
      <c r="CL104" s="273">
        <v>4.4744298028356015E-4</v>
      </c>
      <c r="CM104" s="273">
        <v>3.2850638560508129E-4</v>
      </c>
      <c r="CN104" s="273">
        <v>3.7777978876911628E-4</v>
      </c>
      <c r="CO104" s="273">
        <v>2.7210874444994269E-3</v>
      </c>
      <c r="CP104" s="273">
        <v>1.1586967221821503E-3</v>
      </c>
      <c r="CQ104" s="273">
        <v>3.4824597785264319E-3</v>
      </c>
      <c r="CR104" s="273">
        <v>5.1383530606009798E-4</v>
      </c>
      <c r="CS104" s="273">
        <v>1.2800945995719215E-3</v>
      </c>
      <c r="CT104" s="273">
        <v>3.0809080962686777E-3</v>
      </c>
      <c r="CU104" s="273">
        <v>5.6140430439849051E-4</v>
      </c>
      <c r="CV104" s="273">
        <v>2.1680687536668104E-3</v>
      </c>
      <c r="CW104" s="273">
        <v>3.4718971469174945E-3</v>
      </c>
      <c r="CX104" s="273">
        <v>1.0094715329410346</v>
      </c>
      <c r="CY104" s="273">
        <v>1.5095107171485904E-4</v>
      </c>
      <c r="CZ104" s="273">
        <v>7.2716411252719262E-4</v>
      </c>
      <c r="DA104" s="298">
        <v>1.0607710357972842</v>
      </c>
      <c r="DB104" s="298">
        <v>0.83234567999999998</v>
      </c>
    </row>
    <row r="105" spans="1:106" s="275" customFormat="1" ht="15" customHeight="1" x14ac:dyDescent="0.15">
      <c r="A105" s="276" t="s">
        <v>427</v>
      </c>
      <c r="B105" s="277" t="s">
        <v>669</v>
      </c>
      <c r="C105" s="272">
        <v>6.7227472276520483E-4</v>
      </c>
      <c r="D105" s="273">
        <v>1.2269603333574222E-3</v>
      </c>
      <c r="E105" s="273">
        <v>2.3912931147657022E-3</v>
      </c>
      <c r="F105" s="273">
        <v>2.6085720996299267E-3</v>
      </c>
      <c r="G105" s="273">
        <v>1.5001812609139503E-3</v>
      </c>
      <c r="H105" s="273">
        <v>0</v>
      </c>
      <c r="I105" s="273">
        <v>1.5982930980450699E-3</v>
      </c>
      <c r="J105" s="273">
        <v>1.0618286499097761E-3</v>
      </c>
      <c r="K105" s="273">
        <v>1.2931957942746821E-3</v>
      </c>
      <c r="L105" s="273">
        <v>5.2128135796028735E-4</v>
      </c>
      <c r="M105" s="273">
        <v>1.1935365647205824E-3</v>
      </c>
      <c r="N105" s="273">
        <v>1.3499993483028583E-3</v>
      </c>
      <c r="O105" s="273">
        <v>1.0617199328978484E-3</v>
      </c>
      <c r="P105" s="273">
        <v>4.5355550279997989E-4</v>
      </c>
      <c r="Q105" s="273">
        <v>1.1172355742089086E-3</v>
      </c>
      <c r="R105" s="273">
        <v>1.67558887536419E-3</v>
      </c>
      <c r="S105" s="273">
        <v>1.3758513943775141E-3</v>
      </c>
      <c r="T105" s="273">
        <v>1.6069690429282614E-3</v>
      </c>
      <c r="U105" s="273">
        <v>1.032330100144901E-3</v>
      </c>
      <c r="V105" s="273">
        <v>1.0701770168081342E-3</v>
      </c>
      <c r="W105" s="273">
        <v>1.2464541641227182E-3</v>
      </c>
      <c r="X105" s="273">
        <v>1.1140976529405804E-3</v>
      </c>
      <c r="Y105" s="273">
        <v>8.5787931287156934E-4</v>
      </c>
      <c r="Z105" s="273">
        <v>3.7842500689736733E-4</v>
      </c>
      <c r="AA105" s="273">
        <v>7.8619128584915413E-4</v>
      </c>
      <c r="AB105" s="273">
        <v>8.6084401624397463E-4</v>
      </c>
      <c r="AC105" s="273">
        <v>9.4121634697829563E-4</v>
      </c>
      <c r="AD105" s="273">
        <v>5.9788773941366904E-4</v>
      </c>
      <c r="AE105" s="273">
        <v>3.2581898190414178E-4</v>
      </c>
      <c r="AF105" s="273">
        <v>5.6104570257139465E-4</v>
      </c>
      <c r="AG105" s="273">
        <v>1.1281731683115317E-3</v>
      </c>
      <c r="AH105" s="273">
        <v>1.5668510917610638E-3</v>
      </c>
      <c r="AI105" s="273">
        <v>1.2797617502014146E-3</v>
      </c>
      <c r="AJ105" s="273">
        <v>9.081259257353487E-4</v>
      </c>
      <c r="AK105" s="273">
        <v>0</v>
      </c>
      <c r="AL105" s="273">
        <v>0</v>
      </c>
      <c r="AM105" s="273">
        <v>1.5148759848443633E-4</v>
      </c>
      <c r="AN105" s="273">
        <v>5.4483066235253084E-4</v>
      </c>
      <c r="AO105" s="273">
        <v>6.959137275667069E-4</v>
      </c>
      <c r="AP105" s="273">
        <v>0</v>
      </c>
      <c r="AQ105" s="273">
        <v>4.6546351717557146E-4</v>
      </c>
      <c r="AR105" s="273">
        <v>6.6368425279900525E-4</v>
      </c>
      <c r="AS105" s="273">
        <v>7.4428105542099891E-4</v>
      </c>
      <c r="AT105" s="273">
        <v>9.1142368533441668E-4</v>
      </c>
      <c r="AU105" s="273">
        <v>1.3005233645894793E-3</v>
      </c>
      <c r="AV105" s="273">
        <v>1.0736443324912484E-3</v>
      </c>
      <c r="AW105" s="273">
        <v>8.8542228910387405E-4</v>
      </c>
      <c r="AX105" s="273">
        <v>8.5667848859272925E-4</v>
      </c>
      <c r="AY105" s="273">
        <v>1.2946961900348758E-3</v>
      </c>
      <c r="AZ105" s="273">
        <v>7.0648484671512527E-4</v>
      </c>
      <c r="BA105" s="273">
        <v>8.1490725717007497E-4</v>
      </c>
      <c r="BB105" s="273">
        <v>8.7239517542129011E-4</v>
      </c>
      <c r="BC105" s="273">
        <v>1.1424652565996758E-3</v>
      </c>
      <c r="BD105" s="273">
        <v>1.2446400921354113E-3</v>
      </c>
      <c r="BE105" s="273">
        <v>2.9275501486372111E-4</v>
      </c>
      <c r="BF105" s="273">
        <v>9.1683922729390171E-4</v>
      </c>
      <c r="BG105" s="273">
        <v>2.5183566668756613E-3</v>
      </c>
      <c r="BH105" s="273">
        <v>4.7757159618325188E-3</v>
      </c>
      <c r="BI105" s="273">
        <v>1.0728110015027137E-3</v>
      </c>
      <c r="BJ105" s="273">
        <v>1.2946702582164753E-3</v>
      </c>
      <c r="BK105" s="273">
        <v>4.2590198688431089E-4</v>
      </c>
      <c r="BL105" s="273">
        <v>2.2603891159259522E-3</v>
      </c>
      <c r="BM105" s="273">
        <v>7.7065292517964463E-4</v>
      </c>
      <c r="BN105" s="273">
        <v>4.9553073138954614E-4</v>
      </c>
      <c r="BO105" s="273">
        <v>1.5603390006888119E-3</v>
      </c>
      <c r="BP105" s="273">
        <v>3.7137084048241196E-3</v>
      </c>
      <c r="BQ105" s="273">
        <v>2.3642759308136123E-3</v>
      </c>
      <c r="BR105" s="273">
        <v>2.8673005190099146E-3</v>
      </c>
      <c r="BS105" s="273">
        <v>4.0223899472801696E-3</v>
      </c>
      <c r="BT105" s="273">
        <v>1.5654636945505217E-3</v>
      </c>
      <c r="BU105" s="273">
        <v>1.1071410161009091E-3</v>
      </c>
      <c r="BV105" s="273">
        <v>2.5734633448745454E-4</v>
      </c>
      <c r="BW105" s="273">
        <v>2.1788894173378555E-3</v>
      </c>
      <c r="BX105" s="273">
        <v>1.8907993530050151E-3</v>
      </c>
      <c r="BY105" s="273">
        <v>1.7719465278868635E-3</v>
      </c>
      <c r="BZ105" s="273">
        <v>5.4850217812254217E-3</v>
      </c>
      <c r="CA105" s="273">
        <v>2.1785081313097552E-3</v>
      </c>
      <c r="CB105" s="273">
        <v>7.0244834571230883E-3</v>
      </c>
      <c r="CC105" s="273">
        <v>2.4523745425966965E-3</v>
      </c>
      <c r="CD105" s="273">
        <v>1.92557962972574E-3</v>
      </c>
      <c r="CE105" s="273">
        <v>3.8301176837542668E-3</v>
      </c>
      <c r="CF105" s="273">
        <v>3.8604273382942338E-3</v>
      </c>
      <c r="CG105" s="273">
        <v>3.4719650792817847E-3</v>
      </c>
      <c r="CH105" s="273">
        <v>1.9443731355317357E-3</v>
      </c>
      <c r="CI105" s="273">
        <v>3.7946741767858E-3</v>
      </c>
      <c r="CJ105" s="273">
        <v>2.0134499345352925E-3</v>
      </c>
      <c r="CK105" s="273">
        <v>7.5282609013975167E-3</v>
      </c>
      <c r="CL105" s="273">
        <v>1.5860088224889882E-3</v>
      </c>
      <c r="CM105" s="273">
        <v>4.4390387595465682E-3</v>
      </c>
      <c r="CN105" s="273">
        <v>5.4307002432811584E-3</v>
      </c>
      <c r="CO105" s="273">
        <v>5.4783150897570838E-3</v>
      </c>
      <c r="CP105" s="273">
        <v>1.4146969427362612E-3</v>
      </c>
      <c r="CQ105" s="273">
        <v>2.2659511312977322E-3</v>
      </c>
      <c r="CR105" s="273">
        <v>1.5290224146534697E-3</v>
      </c>
      <c r="CS105" s="273">
        <v>2.2314952703767848E-3</v>
      </c>
      <c r="CT105" s="273">
        <v>3.1396344456951545E-3</v>
      </c>
      <c r="CU105" s="273">
        <v>1.3785764079952171E-3</v>
      </c>
      <c r="CV105" s="273">
        <v>4.2634993592068678E-3</v>
      </c>
      <c r="CW105" s="273">
        <v>2.3820514168089607E-3</v>
      </c>
      <c r="CX105" s="273">
        <v>2.8574759367713653E-3</v>
      </c>
      <c r="CY105" s="273">
        <v>1.0006121793511815</v>
      </c>
      <c r="CZ105" s="273">
        <v>1.7132497780993619E-3</v>
      </c>
      <c r="DA105" s="298">
        <v>1.1760869119193724</v>
      </c>
      <c r="DB105" s="298">
        <v>0.92282956000000005</v>
      </c>
    </row>
    <row r="106" spans="1:106" s="275" customFormat="1" ht="15" customHeight="1" x14ac:dyDescent="0.15">
      <c r="A106" s="276" t="s">
        <v>428</v>
      </c>
      <c r="B106" s="277" t="s">
        <v>670</v>
      </c>
      <c r="C106" s="272">
        <v>6.6614516838131195E-3</v>
      </c>
      <c r="D106" s="273">
        <v>1.763175245359503E-3</v>
      </c>
      <c r="E106" s="273">
        <v>1.3569890662381364E-3</v>
      </c>
      <c r="F106" s="273">
        <v>5.2867604741269622E-3</v>
      </c>
      <c r="G106" s="273">
        <v>9.3783818662466992E-3</v>
      </c>
      <c r="H106" s="273">
        <v>0</v>
      </c>
      <c r="I106" s="273">
        <v>1.3899249735377697E-2</v>
      </c>
      <c r="J106" s="273">
        <v>2.9402579701021466E-3</v>
      </c>
      <c r="K106" s="273">
        <v>1.3503690959970711E-2</v>
      </c>
      <c r="L106" s="273">
        <v>2.4641618899167272E-2</v>
      </c>
      <c r="M106" s="273">
        <v>4.1075047011248202E-3</v>
      </c>
      <c r="N106" s="273">
        <v>2.8736855101656605E-3</v>
      </c>
      <c r="O106" s="273">
        <v>5.1660072339077771E-3</v>
      </c>
      <c r="P106" s="273">
        <v>1.7498104625038445E-2</v>
      </c>
      <c r="Q106" s="273">
        <v>2.675502749583353E-3</v>
      </c>
      <c r="R106" s="273">
        <v>4.3116668008852587E-3</v>
      </c>
      <c r="S106" s="273">
        <v>9.5423709728547079E-3</v>
      </c>
      <c r="T106" s="273">
        <v>2.9972655106688486E-3</v>
      </c>
      <c r="U106" s="273">
        <v>3.7756010567424397E-3</v>
      </c>
      <c r="V106" s="273">
        <v>3.5901622619696739E-3</v>
      </c>
      <c r="W106" s="273">
        <v>2.8692698173266849E-3</v>
      </c>
      <c r="X106" s="273">
        <v>1.5298287232113899E-3</v>
      </c>
      <c r="Y106" s="273">
        <v>6.4866724930110484E-3</v>
      </c>
      <c r="Z106" s="273">
        <v>1.6496364427960066E-3</v>
      </c>
      <c r="AA106" s="273">
        <v>2.1879599418715033E-3</v>
      </c>
      <c r="AB106" s="273">
        <v>2.9866060530621152E-3</v>
      </c>
      <c r="AC106" s="273">
        <v>1.950035774424079E-3</v>
      </c>
      <c r="AD106" s="273">
        <v>6.2826979836038879E-3</v>
      </c>
      <c r="AE106" s="273">
        <v>2.2284174128405707E-3</v>
      </c>
      <c r="AF106" s="273">
        <v>5.9825294056066345E-3</v>
      </c>
      <c r="AG106" s="273">
        <v>4.1623906558858233E-3</v>
      </c>
      <c r="AH106" s="273">
        <v>1.0383714121749623E-2</v>
      </c>
      <c r="AI106" s="273">
        <v>1.1309037908982536E-2</v>
      </c>
      <c r="AJ106" s="273">
        <v>3.3885100005185895E-3</v>
      </c>
      <c r="AK106" s="273">
        <v>0</v>
      </c>
      <c r="AL106" s="273">
        <v>0</v>
      </c>
      <c r="AM106" s="273">
        <v>1.5973148428769072E-3</v>
      </c>
      <c r="AN106" s="273">
        <v>1.3494729142304073E-2</v>
      </c>
      <c r="AO106" s="273">
        <v>7.0302586157368289E-3</v>
      </c>
      <c r="AP106" s="273">
        <v>0</v>
      </c>
      <c r="AQ106" s="273">
        <v>4.083165794819924E-3</v>
      </c>
      <c r="AR106" s="273">
        <v>2.845180796853022E-3</v>
      </c>
      <c r="AS106" s="273">
        <v>4.620326686069617E-3</v>
      </c>
      <c r="AT106" s="273">
        <v>8.4681159754130351E-3</v>
      </c>
      <c r="AU106" s="273">
        <v>5.2099634498371699E-3</v>
      </c>
      <c r="AV106" s="273">
        <v>3.1632261022757641E-3</v>
      </c>
      <c r="AW106" s="273">
        <v>1.2661131493973406E-3</v>
      </c>
      <c r="AX106" s="273">
        <v>1.3084932927330025E-3</v>
      </c>
      <c r="AY106" s="273">
        <v>3.1464063112050184E-3</v>
      </c>
      <c r="AZ106" s="273">
        <v>1.0118630566628498E-3</v>
      </c>
      <c r="BA106" s="273">
        <v>1.1128613971414605E-3</v>
      </c>
      <c r="BB106" s="273">
        <v>2.4876640782662859E-3</v>
      </c>
      <c r="BC106" s="273">
        <v>1.8063345007814304E-3</v>
      </c>
      <c r="BD106" s="273">
        <v>1.983486183880871E-3</v>
      </c>
      <c r="BE106" s="273">
        <v>8.5399774991868325E-4</v>
      </c>
      <c r="BF106" s="273">
        <v>1.9347571047918961E-2</v>
      </c>
      <c r="BG106" s="273">
        <v>1.5981906245831103E-2</v>
      </c>
      <c r="BH106" s="273">
        <v>2.4490908943150605E-3</v>
      </c>
      <c r="BI106" s="273">
        <v>6.9132057007733946E-3</v>
      </c>
      <c r="BJ106" s="273">
        <v>1.7695830556488656E-2</v>
      </c>
      <c r="BK106" s="273">
        <v>1.9921782958729657E-2</v>
      </c>
      <c r="BL106" s="273">
        <v>7.9909824848224779E-3</v>
      </c>
      <c r="BM106" s="273">
        <v>8.5186795586760858E-3</v>
      </c>
      <c r="BN106" s="273">
        <v>4.9139851093060825E-3</v>
      </c>
      <c r="BO106" s="273">
        <v>1.1642738783383278E-2</v>
      </c>
      <c r="BP106" s="273">
        <v>1.9938605152346613E-2</v>
      </c>
      <c r="BQ106" s="273">
        <v>7.2260638681235674E-3</v>
      </c>
      <c r="BR106" s="273">
        <v>9.2437793520078436E-3</v>
      </c>
      <c r="BS106" s="273">
        <v>6.683941817654894E-3</v>
      </c>
      <c r="BT106" s="273">
        <v>4.1435584343760632E-3</v>
      </c>
      <c r="BU106" s="273">
        <v>2.3172885181618587E-3</v>
      </c>
      <c r="BV106" s="273">
        <v>7.2525391213758067E-4</v>
      </c>
      <c r="BW106" s="273">
        <v>1.0453357085991082E-2</v>
      </c>
      <c r="BX106" s="273">
        <v>1.3426283078662327E-2</v>
      </c>
      <c r="BY106" s="273">
        <v>3.5205727294763435E-3</v>
      </c>
      <c r="BZ106" s="273">
        <v>8.4353921596866371E-3</v>
      </c>
      <c r="CA106" s="273">
        <v>1.0186784412329628E-2</v>
      </c>
      <c r="CB106" s="273">
        <v>2.2613665468341113E-3</v>
      </c>
      <c r="CC106" s="273">
        <v>4.6184013730013844E-3</v>
      </c>
      <c r="CD106" s="273">
        <v>1.2877057941662079E-2</v>
      </c>
      <c r="CE106" s="273">
        <v>2.3882833622095954E-3</v>
      </c>
      <c r="CF106" s="273">
        <v>4.7250763824669669E-3</v>
      </c>
      <c r="CG106" s="273">
        <v>1.3680476661673066E-2</v>
      </c>
      <c r="CH106" s="273">
        <v>2.7451882166143128E-3</v>
      </c>
      <c r="CI106" s="273">
        <v>2.2703196266207208E-3</v>
      </c>
      <c r="CJ106" s="273">
        <v>1.1989023783868302E-2</v>
      </c>
      <c r="CK106" s="273">
        <v>8.9721882981101189E-3</v>
      </c>
      <c r="CL106" s="273">
        <v>3.2882847638572108E-3</v>
      </c>
      <c r="CM106" s="273">
        <v>1.2238167491269185E-2</v>
      </c>
      <c r="CN106" s="273">
        <v>4.48817703667918E-3</v>
      </c>
      <c r="CO106" s="273">
        <v>5.5044223590963214E-3</v>
      </c>
      <c r="CP106" s="273">
        <v>7.1390421580840944E-3</v>
      </c>
      <c r="CQ106" s="273">
        <v>4.0535049917213399E-3</v>
      </c>
      <c r="CR106" s="273">
        <v>2.8228649419380558E-3</v>
      </c>
      <c r="CS106" s="273">
        <v>5.0761732828147974E-3</v>
      </c>
      <c r="CT106" s="273">
        <v>4.5859700991033037E-3</v>
      </c>
      <c r="CU106" s="273">
        <v>3.6642202599952703E-3</v>
      </c>
      <c r="CV106" s="273">
        <v>8.2237838271938691E-3</v>
      </c>
      <c r="CW106" s="273">
        <v>2.2974737473153168E-3</v>
      </c>
      <c r="CX106" s="273">
        <v>9.0316740011346739E-3</v>
      </c>
      <c r="CY106" s="273">
        <v>2.0801021465145062E-3</v>
      </c>
      <c r="CZ106" s="273">
        <v>1.0021207757051742</v>
      </c>
      <c r="DA106" s="298">
        <v>1.6196749280505585</v>
      </c>
      <c r="DB106" s="300">
        <v>1.27089578</v>
      </c>
    </row>
    <row r="107" spans="1:106" s="275" customFormat="1" ht="15" customHeight="1" x14ac:dyDescent="0.15">
      <c r="A107" s="278"/>
      <c r="B107" s="301" t="s">
        <v>502</v>
      </c>
      <c r="C107" s="278">
        <v>1.3633830205829989</v>
      </c>
      <c r="D107" s="302">
        <v>1.3494892729767634</v>
      </c>
      <c r="E107" s="302">
        <v>1.256612039182905</v>
      </c>
      <c r="F107" s="302">
        <v>1.2968622909252459</v>
      </c>
      <c r="G107" s="302">
        <v>1.187473309704697</v>
      </c>
      <c r="H107" s="302">
        <v>1</v>
      </c>
      <c r="I107" s="302">
        <v>1.5643272619684179</v>
      </c>
      <c r="J107" s="302">
        <v>1.7049839470441641</v>
      </c>
      <c r="K107" s="302">
        <v>1.4728229801757344</v>
      </c>
      <c r="L107" s="302">
        <v>1.6528339153054761</v>
      </c>
      <c r="M107" s="302">
        <v>1.3846572609192622</v>
      </c>
      <c r="N107" s="302">
        <v>1.3729153515800603</v>
      </c>
      <c r="O107" s="302">
        <v>1.2631522645527842</v>
      </c>
      <c r="P107" s="302">
        <v>1.4573667544899547</v>
      </c>
      <c r="Q107" s="302">
        <v>1.1760353098433183</v>
      </c>
      <c r="R107" s="302">
        <v>1.200778108545957</v>
      </c>
      <c r="S107" s="302">
        <v>1.4652698783788081</v>
      </c>
      <c r="T107" s="302">
        <v>1.2466096156883335</v>
      </c>
      <c r="U107" s="302">
        <v>1.3722851958489091</v>
      </c>
      <c r="V107" s="302">
        <v>1.2404182536016717</v>
      </c>
      <c r="W107" s="302">
        <v>1.2085196930921183</v>
      </c>
      <c r="X107" s="302">
        <v>1.3166408696176686</v>
      </c>
      <c r="Y107" s="302">
        <v>1.4233357072926069</v>
      </c>
      <c r="Z107" s="302">
        <v>1.1792171857680644</v>
      </c>
      <c r="AA107" s="302">
        <v>1.1416246838957727</v>
      </c>
      <c r="AB107" s="302">
        <v>1.2021712818495729</v>
      </c>
      <c r="AC107" s="302">
        <v>1.1622169007912728</v>
      </c>
      <c r="AD107" s="302">
        <v>1.2427205445394649</v>
      </c>
      <c r="AE107" s="302">
        <v>1.2002324122483596</v>
      </c>
      <c r="AF107" s="302">
        <v>1.1690548062319319</v>
      </c>
      <c r="AG107" s="302">
        <v>1.165817135405891</v>
      </c>
      <c r="AH107" s="302">
        <v>1.2845203119949538</v>
      </c>
      <c r="AI107" s="302">
        <v>1.4195936168738585</v>
      </c>
      <c r="AJ107" s="302">
        <v>1.2628440479486078</v>
      </c>
      <c r="AK107" s="302">
        <v>1</v>
      </c>
      <c r="AL107" s="302">
        <v>1</v>
      </c>
      <c r="AM107" s="302">
        <v>1.0792546011835276</v>
      </c>
      <c r="AN107" s="302">
        <v>1.2895723423189214</v>
      </c>
      <c r="AO107" s="302">
        <v>1.6427229397338114</v>
      </c>
      <c r="AP107" s="302">
        <v>1</v>
      </c>
      <c r="AQ107" s="302">
        <v>1.1511696441591701</v>
      </c>
      <c r="AR107" s="302">
        <v>1.2015627833278193</v>
      </c>
      <c r="AS107" s="302">
        <v>1.1741931923739402</v>
      </c>
      <c r="AT107" s="302">
        <v>1.1548836415366048</v>
      </c>
      <c r="AU107" s="302">
        <v>1.1505803186110493</v>
      </c>
      <c r="AV107" s="302">
        <v>1.1664841280788398</v>
      </c>
      <c r="AW107" s="302">
        <v>1.1464524712291073</v>
      </c>
      <c r="AX107" s="302">
        <v>1.1501223465276273</v>
      </c>
      <c r="AY107" s="302">
        <v>1.1601365895093871</v>
      </c>
      <c r="AZ107" s="302">
        <v>1.1447186491721537</v>
      </c>
      <c r="BA107" s="302">
        <v>1.1370668574062339</v>
      </c>
      <c r="BB107" s="302">
        <v>1.17184457450992</v>
      </c>
      <c r="BC107" s="302">
        <v>1.152324887091668</v>
      </c>
      <c r="BD107" s="302">
        <v>1.1725732239177116</v>
      </c>
      <c r="BE107" s="302">
        <v>1.1691278281346988</v>
      </c>
      <c r="BF107" s="302">
        <v>1.2111819455922703</v>
      </c>
      <c r="BG107" s="302">
        <v>1.1688987124001609</v>
      </c>
      <c r="BH107" s="302">
        <v>1.2734805122926003</v>
      </c>
      <c r="BI107" s="302">
        <v>1.5418335968682788</v>
      </c>
      <c r="BJ107" s="302">
        <v>1.2900276619453721</v>
      </c>
      <c r="BK107" s="302">
        <v>1.2848273440742985</v>
      </c>
      <c r="BL107" s="302">
        <v>1.3170598493846333</v>
      </c>
      <c r="BM107" s="302">
        <v>1.4903425206241543</v>
      </c>
      <c r="BN107" s="302">
        <v>1.2046564756977132</v>
      </c>
      <c r="BO107" s="302">
        <v>1.4386747816676246</v>
      </c>
      <c r="BP107" s="302">
        <v>1.2989152590913509</v>
      </c>
      <c r="BQ107" s="302">
        <v>1.2516834639708967</v>
      </c>
      <c r="BR107" s="302">
        <v>1.2846061217564733</v>
      </c>
      <c r="BS107" s="302">
        <v>1.2485110146893694</v>
      </c>
      <c r="BT107" s="302">
        <v>1.2093125420213842</v>
      </c>
      <c r="BU107" s="302">
        <v>1.2484995587640475</v>
      </c>
      <c r="BV107" s="302">
        <v>1.0957231614504421</v>
      </c>
      <c r="BW107" s="302">
        <v>1.2444036762983808</v>
      </c>
      <c r="BX107" s="302">
        <v>1.1712661118282459</v>
      </c>
      <c r="BY107" s="302">
        <v>1.647232586782633</v>
      </c>
      <c r="BZ107" s="302">
        <v>1.3092719373922141</v>
      </c>
      <c r="CA107" s="302">
        <v>1.3769209886446419</v>
      </c>
      <c r="CB107" s="302">
        <v>1.2686936575052072</v>
      </c>
      <c r="CC107" s="302">
        <v>1.3237994560096931</v>
      </c>
      <c r="CD107" s="302">
        <v>1.2518738816335451</v>
      </c>
      <c r="CE107" s="302">
        <v>1.1848852265415939</v>
      </c>
      <c r="CF107" s="302">
        <v>1.4760895335106705</v>
      </c>
      <c r="CG107" s="302">
        <v>1.4768831576051815</v>
      </c>
      <c r="CH107" s="302">
        <v>1.3440648583201009</v>
      </c>
      <c r="CI107" s="302">
        <v>1.2294801640906232</v>
      </c>
      <c r="CJ107" s="302">
        <v>1.1586484440333391</v>
      </c>
      <c r="CK107" s="302">
        <v>1.2821527158585138</v>
      </c>
      <c r="CL107" s="302">
        <v>1.1890137211393177</v>
      </c>
      <c r="CM107" s="302">
        <v>1.2349085098071779</v>
      </c>
      <c r="CN107" s="302">
        <v>1.1701378570538397</v>
      </c>
      <c r="CO107" s="302">
        <v>1.2607711877747563</v>
      </c>
      <c r="CP107" s="302">
        <v>1.2970525382282909</v>
      </c>
      <c r="CQ107" s="302">
        <v>1.5710385540196876</v>
      </c>
      <c r="CR107" s="302">
        <v>1.1687274583093865</v>
      </c>
      <c r="CS107" s="302">
        <v>1.1965270423245937</v>
      </c>
      <c r="CT107" s="302">
        <v>1.4162153775939692</v>
      </c>
      <c r="CU107" s="302">
        <v>1.3555797441288633</v>
      </c>
      <c r="CV107" s="302">
        <v>1.2630590689976982</v>
      </c>
      <c r="CW107" s="302">
        <v>1.230162339777318</v>
      </c>
      <c r="CX107" s="302">
        <v>1.2550943862095891</v>
      </c>
      <c r="CY107" s="302">
        <v>1.3669102474338042</v>
      </c>
      <c r="CZ107" s="302">
        <v>1.5917638268350709</v>
      </c>
      <c r="DA107" s="363">
        <v>129.99243902566678</v>
      </c>
      <c r="DB107" s="291"/>
    </row>
    <row r="108" spans="1:106" s="275" customFormat="1" ht="15" customHeight="1" x14ac:dyDescent="0.15">
      <c r="A108" s="303"/>
      <c r="B108" s="304" t="s">
        <v>503</v>
      </c>
      <c r="C108" s="303">
        <v>1.06979351</v>
      </c>
      <c r="D108" s="305">
        <v>1.05889163</v>
      </c>
      <c r="E108" s="305">
        <v>0.98601448999999997</v>
      </c>
      <c r="F108" s="305">
        <v>1.0175972900000001</v>
      </c>
      <c r="G108" s="305">
        <v>0.93176402000000003</v>
      </c>
      <c r="H108" s="305">
        <v>0.78466102000000004</v>
      </c>
      <c r="I108" s="305">
        <v>1.2274666299999999</v>
      </c>
      <c r="J108" s="305">
        <v>1.3378344499999999</v>
      </c>
      <c r="K108" s="305">
        <v>1.15566678</v>
      </c>
      <c r="L108" s="305">
        <v>1.29691435</v>
      </c>
      <c r="M108" s="305">
        <v>1.0864865800000001</v>
      </c>
      <c r="N108" s="305">
        <v>1.0772731600000001</v>
      </c>
      <c r="O108" s="305">
        <v>0.99114634999999995</v>
      </c>
      <c r="P108" s="305">
        <v>1.1435388900000001</v>
      </c>
      <c r="Q108" s="305">
        <v>0.92278906999999999</v>
      </c>
      <c r="R108" s="305">
        <v>0.94220378000000005</v>
      </c>
      <c r="S108" s="305">
        <v>1.1497401599999999</v>
      </c>
      <c r="T108" s="305">
        <v>0.97816597000000005</v>
      </c>
      <c r="U108" s="305">
        <v>1.0767787</v>
      </c>
      <c r="V108" s="305">
        <v>0.97330784999999997</v>
      </c>
      <c r="W108" s="305">
        <v>0.94827830000000002</v>
      </c>
      <c r="X108" s="305">
        <v>1.0331167699999999</v>
      </c>
      <c r="Y108" s="305">
        <v>1.1168360500000001</v>
      </c>
      <c r="Z108" s="305">
        <v>0.92528575999999996</v>
      </c>
      <c r="AA108" s="305">
        <v>0.89578838999999999</v>
      </c>
      <c r="AB108" s="305">
        <v>0.94329695000000002</v>
      </c>
      <c r="AC108" s="305">
        <v>0.91194629999999999</v>
      </c>
      <c r="AD108" s="305">
        <v>0.97511437000000001</v>
      </c>
      <c r="AE108" s="305">
        <v>0.94177559</v>
      </c>
      <c r="AF108" s="305">
        <v>0.91731174000000004</v>
      </c>
      <c r="AG108" s="305">
        <v>0.91477125999999997</v>
      </c>
      <c r="AH108" s="305">
        <v>1.0079130199999999</v>
      </c>
      <c r="AI108" s="305">
        <v>1.1138997799999999</v>
      </c>
      <c r="AJ108" s="305">
        <v>0.99090449999999997</v>
      </c>
      <c r="AK108" s="305">
        <v>0.78466102000000004</v>
      </c>
      <c r="AL108" s="305">
        <v>0.78466102000000004</v>
      </c>
      <c r="AM108" s="305">
        <v>0.84684901999999995</v>
      </c>
      <c r="AN108" s="305">
        <v>1.0118771499999999</v>
      </c>
      <c r="AO108" s="305">
        <v>1.28898066</v>
      </c>
      <c r="AP108" s="305">
        <v>0.78466102000000004</v>
      </c>
      <c r="AQ108" s="305">
        <v>0.90327795</v>
      </c>
      <c r="AR108" s="305">
        <v>0.94281948000000004</v>
      </c>
      <c r="AS108" s="305">
        <v>0.92134362999999997</v>
      </c>
      <c r="AT108" s="305">
        <v>0.90619218000000001</v>
      </c>
      <c r="AU108" s="305">
        <v>0.90281553000000003</v>
      </c>
      <c r="AV108" s="305">
        <v>0.91529463</v>
      </c>
      <c r="AW108" s="305">
        <v>0.89957657000000002</v>
      </c>
      <c r="AX108" s="305">
        <v>0.90245618000000005</v>
      </c>
      <c r="AY108" s="305">
        <v>0.91031395999999998</v>
      </c>
      <c r="AZ108" s="305">
        <v>0.89821609999999996</v>
      </c>
      <c r="BA108" s="305">
        <v>0.89221203999999998</v>
      </c>
      <c r="BB108" s="305">
        <v>0.91950076000000003</v>
      </c>
      <c r="BC108" s="305">
        <v>0.90418441999999999</v>
      </c>
      <c r="BD108" s="305">
        <v>0.92007249999999996</v>
      </c>
      <c r="BE108" s="305">
        <v>0.91736903999999997</v>
      </c>
      <c r="BF108" s="305">
        <v>0.95036726000000005</v>
      </c>
      <c r="BG108" s="305">
        <v>0.91718926000000001</v>
      </c>
      <c r="BH108" s="305">
        <v>0.99925052000000003</v>
      </c>
      <c r="BI108" s="305">
        <v>1.20981673</v>
      </c>
      <c r="BJ108" s="305">
        <v>1.01223442</v>
      </c>
      <c r="BK108" s="305">
        <v>1.0081539399999999</v>
      </c>
      <c r="BL108" s="305">
        <v>1.0334455300000001</v>
      </c>
      <c r="BM108" s="305">
        <v>1.1694136799999999</v>
      </c>
      <c r="BN108" s="305">
        <v>0.94524697999999996</v>
      </c>
      <c r="BO108" s="305">
        <v>1.12887202</v>
      </c>
      <c r="BP108" s="305">
        <v>1.01920817</v>
      </c>
      <c r="BQ108" s="305">
        <v>0.98214723000000004</v>
      </c>
      <c r="BR108" s="305">
        <v>1.00798035</v>
      </c>
      <c r="BS108" s="305">
        <v>0.97965793000000001</v>
      </c>
      <c r="BT108" s="305">
        <v>0.94890041000000003</v>
      </c>
      <c r="BU108" s="305">
        <v>0.97964894000000002</v>
      </c>
      <c r="BV108" s="305">
        <v>0.85977126000000004</v>
      </c>
      <c r="BW108" s="305">
        <v>0.97643506000000002</v>
      </c>
      <c r="BX108" s="305">
        <v>0.91904686000000002</v>
      </c>
      <c r="BY108" s="305">
        <v>1.2925192000000001</v>
      </c>
      <c r="BZ108" s="305">
        <v>1.02733466</v>
      </c>
      <c r="CA108" s="305">
        <v>1.08041623</v>
      </c>
      <c r="CB108" s="305">
        <v>0.99549445999999997</v>
      </c>
      <c r="CC108" s="305">
        <v>1.03873383</v>
      </c>
      <c r="CD108" s="305">
        <v>0.98229664000000005</v>
      </c>
      <c r="CE108" s="305">
        <v>0.92973324999999996</v>
      </c>
      <c r="CF108" s="305">
        <v>1.1582299199999999</v>
      </c>
      <c r="CG108" s="305">
        <v>1.15885265</v>
      </c>
      <c r="CH108" s="305">
        <v>1.0546352999999999</v>
      </c>
      <c r="CI108" s="305">
        <v>0.96472515999999997</v>
      </c>
      <c r="CJ108" s="305">
        <v>0.90914627000000003</v>
      </c>
      <c r="CK108" s="305">
        <v>1.0060552599999999</v>
      </c>
      <c r="CL108" s="305">
        <v>0.93297271999999998</v>
      </c>
      <c r="CM108" s="305">
        <v>0.96898457000000005</v>
      </c>
      <c r="CN108" s="305">
        <v>0.91816156999999998</v>
      </c>
      <c r="CO108" s="305">
        <v>0.98927801000000004</v>
      </c>
      <c r="CP108" s="305">
        <v>1.0177465699999999</v>
      </c>
      <c r="CQ108" s="305">
        <v>1.23273272</v>
      </c>
      <c r="CR108" s="305">
        <v>0.91705488000000002</v>
      </c>
      <c r="CS108" s="305">
        <v>0.93886813000000002</v>
      </c>
      <c r="CT108" s="305">
        <v>1.1112489999999999</v>
      </c>
      <c r="CU108" s="305">
        <v>1.0636705900000001</v>
      </c>
      <c r="CV108" s="305">
        <v>0.99107321999999998</v>
      </c>
      <c r="CW108" s="305">
        <v>0.96526044</v>
      </c>
      <c r="CX108" s="305">
        <v>0.98482364</v>
      </c>
      <c r="CY108" s="305">
        <v>1.0725611900000001</v>
      </c>
      <c r="CZ108" s="305">
        <v>1.2489950299999999</v>
      </c>
      <c r="DA108" s="272"/>
      <c r="DB108" s="291"/>
    </row>
  </sheetData>
  <sheetProtection sheet="1" objects="1" scenarios="1"/>
  <phoneticPr fontId="4"/>
  <pageMargins left="0.70866141732283472" right="0.70866141732283472" top="0.74803149606299213" bottom="0.74803149606299213" header="0.31496062992125984" footer="0.31496062992125984"/>
  <pageSetup paperSize="9" scale="45" fitToHeight="1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09"/>
  <sheetViews>
    <sheetView zoomScaleNormal="100" zoomScaleSheetLayoutView="100" workbookViewId="0">
      <pane xSplit="2" ySplit="6" topLeftCell="C7" activePane="bottomRight" state="frozen"/>
      <selection activeCell="B12" sqref="B12:K13"/>
      <selection pane="topRight" activeCell="B12" sqref="B12:K13"/>
      <selection pane="bottomLeft" activeCell="B12" sqref="B12:K13"/>
      <selection pane="bottomRight" activeCell="C7" sqref="C7"/>
    </sheetView>
  </sheetViews>
  <sheetFormatPr defaultRowHeight="13.5" x14ac:dyDescent="0.15"/>
  <cols>
    <col min="1" max="1" width="3.625" style="308" customWidth="1"/>
    <col min="2" max="2" width="19.75" style="307" bestFit="1" customWidth="1"/>
    <col min="3" max="12" width="9" style="307"/>
    <col min="13" max="13" width="10" style="307" customWidth="1"/>
    <col min="14" max="14" width="10.375" style="307" customWidth="1"/>
    <col min="15" max="16384" width="9" style="307"/>
  </cols>
  <sheetData>
    <row r="1" spans="1:14" ht="17.25" x14ac:dyDescent="0.15">
      <c r="A1" s="306" t="s">
        <v>527</v>
      </c>
    </row>
    <row r="2" spans="1:14" ht="14.25" thickBot="1" x14ac:dyDescent="0.2">
      <c r="L2" s="309"/>
      <c r="N2" s="309" t="s">
        <v>3</v>
      </c>
    </row>
    <row r="3" spans="1:14" ht="9.9499999999999993" customHeight="1" x14ac:dyDescent="0.15">
      <c r="A3" s="576" t="s">
        <v>4</v>
      </c>
      <c r="B3" s="577"/>
      <c r="C3" s="582" t="s">
        <v>5</v>
      </c>
      <c r="D3" s="585" t="s">
        <v>6</v>
      </c>
      <c r="E3" s="585" t="s">
        <v>7</v>
      </c>
      <c r="F3" s="588" t="s">
        <v>8</v>
      </c>
      <c r="G3" s="310"/>
      <c r="H3" s="310"/>
      <c r="I3" s="311"/>
      <c r="J3" s="310"/>
      <c r="K3" s="310"/>
      <c r="L3" s="310"/>
      <c r="M3" s="600" t="s">
        <v>624</v>
      </c>
      <c r="N3" s="591" t="s">
        <v>625</v>
      </c>
    </row>
    <row r="4" spans="1:14" ht="9.9499999999999993" customHeight="1" x14ac:dyDescent="0.15">
      <c r="A4" s="578"/>
      <c r="B4" s="579"/>
      <c r="C4" s="583"/>
      <c r="D4" s="586"/>
      <c r="E4" s="586"/>
      <c r="F4" s="589"/>
      <c r="G4" s="594" t="s">
        <v>9</v>
      </c>
      <c r="H4" s="597" t="s">
        <v>10</v>
      </c>
      <c r="I4" s="312"/>
      <c r="J4" s="313"/>
      <c r="K4" s="313"/>
      <c r="L4" s="313"/>
      <c r="M4" s="601"/>
      <c r="N4" s="592"/>
    </row>
    <row r="5" spans="1:14" ht="9.9499999999999993" customHeight="1" x14ac:dyDescent="0.15">
      <c r="A5" s="578"/>
      <c r="B5" s="579"/>
      <c r="C5" s="583"/>
      <c r="D5" s="586"/>
      <c r="E5" s="586"/>
      <c r="F5" s="589"/>
      <c r="G5" s="595"/>
      <c r="H5" s="595"/>
      <c r="I5" s="598" t="s">
        <v>504</v>
      </c>
      <c r="J5" s="313"/>
      <c r="K5" s="313"/>
      <c r="L5" s="597" t="s">
        <v>505</v>
      </c>
      <c r="M5" s="601"/>
      <c r="N5" s="592"/>
    </row>
    <row r="6" spans="1:14" ht="30" customHeight="1" x14ac:dyDescent="0.15">
      <c r="A6" s="580"/>
      <c r="B6" s="581"/>
      <c r="C6" s="584"/>
      <c r="D6" s="587"/>
      <c r="E6" s="587"/>
      <c r="F6" s="590"/>
      <c r="G6" s="596"/>
      <c r="H6" s="596"/>
      <c r="I6" s="599"/>
      <c r="J6" s="314" t="s">
        <v>506</v>
      </c>
      <c r="K6" s="315" t="s">
        <v>507</v>
      </c>
      <c r="L6" s="599"/>
      <c r="M6" s="602"/>
      <c r="N6" s="593"/>
    </row>
    <row r="7" spans="1:14" ht="18" customHeight="1" x14ac:dyDescent="0.15">
      <c r="A7" s="316" t="s">
        <v>327</v>
      </c>
      <c r="B7" s="317" t="s">
        <v>529</v>
      </c>
      <c r="C7" s="318">
        <v>60121</v>
      </c>
      <c r="D7" s="318">
        <v>30890</v>
      </c>
      <c r="E7" s="318">
        <v>25171</v>
      </c>
      <c r="F7" s="318">
        <v>4060</v>
      </c>
      <c r="G7" s="319">
        <v>870</v>
      </c>
      <c r="H7" s="319">
        <v>3190</v>
      </c>
      <c r="I7" s="319">
        <v>2186</v>
      </c>
      <c r="J7" s="319">
        <v>870</v>
      </c>
      <c r="K7" s="319">
        <v>1316</v>
      </c>
      <c r="L7" s="319">
        <v>1004</v>
      </c>
      <c r="M7" s="320">
        <v>0.51194509315006209</v>
      </c>
      <c r="N7" s="321">
        <v>3.4571897975570136E-2</v>
      </c>
    </row>
    <row r="8" spans="1:14" ht="18" customHeight="1" x14ac:dyDescent="0.15">
      <c r="A8" s="322" t="s">
        <v>328</v>
      </c>
      <c r="B8" s="323" t="s">
        <v>474</v>
      </c>
      <c r="C8" s="319">
        <v>10237</v>
      </c>
      <c r="D8" s="319">
        <v>3905</v>
      </c>
      <c r="E8" s="319">
        <v>3182</v>
      </c>
      <c r="F8" s="319">
        <v>3150</v>
      </c>
      <c r="G8" s="319">
        <v>675</v>
      </c>
      <c r="H8" s="319">
        <v>2475</v>
      </c>
      <c r="I8" s="319">
        <v>1696</v>
      </c>
      <c r="J8" s="319">
        <v>1270</v>
      </c>
      <c r="K8" s="319">
        <v>426</v>
      </c>
      <c r="L8" s="319">
        <v>779</v>
      </c>
      <c r="M8" s="324">
        <v>6.8463791823204223E-2</v>
      </c>
      <c r="N8" s="325">
        <v>2.1066811003525771E-2</v>
      </c>
    </row>
    <row r="9" spans="1:14" ht="18" customHeight="1" x14ac:dyDescent="0.15">
      <c r="A9" s="322" t="s">
        <v>329</v>
      </c>
      <c r="B9" s="323" t="s">
        <v>530</v>
      </c>
      <c r="C9" s="319">
        <v>3732</v>
      </c>
      <c r="D9" s="319">
        <v>889</v>
      </c>
      <c r="E9" s="319">
        <v>190</v>
      </c>
      <c r="F9" s="319">
        <v>2653</v>
      </c>
      <c r="G9" s="319">
        <v>349</v>
      </c>
      <c r="H9" s="319">
        <v>2304</v>
      </c>
      <c r="I9" s="319">
        <v>2050</v>
      </c>
      <c r="J9" s="319">
        <v>1336</v>
      </c>
      <c r="K9" s="319">
        <v>714</v>
      </c>
      <c r="L9" s="319">
        <v>254</v>
      </c>
      <c r="M9" s="324">
        <v>0.1738949805717091</v>
      </c>
      <c r="N9" s="325">
        <v>0.1236182699508961</v>
      </c>
    </row>
    <row r="10" spans="1:14" ht="18" customHeight="1" x14ac:dyDescent="0.15">
      <c r="A10" s="322" t="s">
        <v>330</v>
      </c>
      <c r="B10" s="323" t="s">
        <v>531</v>
      </c>
      <c r="C10" s="319">
        <v>4392</v>
      </c>
      <c r="D10" s="319">
        <v>1423</v>
      </c>
      <c r="E10" s="319">
        <v>515</v>
      </c>
      <c r="F10" s="319">
        <v>2454</v>
      </c>
      <c r="G10" s="319">
        <v>695</v>
      </c>
      <c r="H10" s="319">
        <v>1759</v>
      </c>
      <c r="I10" s="319">
        <v>1523</v>
      </c>
      <c r="J10" s="319">
        <v>1259</v>
      </c>
      <c r="K10" s="319">
        <v>264</v>
      </c>
      <c r="L10" s="319">
        <v>236</v>
      </c>
      <c r="M10" s="324">
        <v>0.10874722895124589</v>
      </c>
      <c r="N10" s="325">
        <v>6.0761771367567718E-2</v>
      </c>
    </row>
    <row r="11" spans="1:14" ht="18" customHeight="1" x14ac:dyDescent="0.15">
      <c r="A11" s="322" t="s">
        <v>331</v>
      </c>
      <c r="B11" s="323" t="s">
        <v>629</v>
      </c>
      <c r="C11" s="319">
        <v>6254</v>
      </c>
      <c r="D11" s="319">
        <v>2245</v>
      </c>
      <c r="E11" s="319">
        <v>1314</v>
      </c>
      <c r="F11" s="319">
        <v>2695</v>
      </c>
      <c r="G11" s="319">
        <v>373</v>
      </c>
      <c r="H11" s="319">
        <v>2322</v>
      </c>
      <c r="I11" s="319">
        <v>2221</v>
      </c>
      <c r="J11" s="319">
        <v>1781</v>
      </c>
      <c r="K11" s="319">
        <v>440</v>
      </c>
      <c r="L11" s="319">
        <v>101</v>
      </c>
      <c r="M11" s="324">
        <v>0.1590155821794639</v>
      </c>
      <c r="N11" s="325">
        <v>6.8523663890894662E-2</v>
      </c>
    </row>
    <row r="12" spans="1:14" ht="18" customHeight="1" x14ac:dyDescent="0.15">
      <c r="A12" s="322" t="s">
        <v>332</v>
      </c>
      <c r="B12" s="323" t="s">
        <v>532</v>
      </c>
      <c r="C12" s="319">
        <v>0</v>
      </c>
      <c r="D12" s="319">
        <v>0</v>
      </c>
      <c r="E12" s="319">
        <v>0</v>
      </c>
      <c r="F12" s="319">
        <v>0</v>
      </c>
      <c r="G12" s="319">
        <v>0</v>
      </c>
      <c r="H12" s="319">
        <v>0</v>
      </c>
      <c r="I12" s="319">
        <v>0</v>
      </c>
      <c r="J12" s="319">
        <v>0</v>
      </c>
      <c r="K12" s="319">
        <v>0</v>
      </c>
      <c r="L12" s="319">
        <v>0</v>
      </c>
      <c r="M12" s="324">
        <v>0</v>
      </c>
      <c r="N12" s="325">
        <v>0</v>
      </c>
    </row>
    <row r="13" spans="1:14" ht="18" customHeight="1" x14ac:dyDescent="0.15">
      <c r="A13" s="322" t="s">
        <v>333</v>
      </c>
      <c r="B13" s="323" t="s">
        <v>630</v>
      </c>
      <c r="C13" s="319">
        <v>881</v>
      </c>
      <c r="D13" s="319">
        <v>5</v>
      </c>
      <c r="E13" s="319">
        <v>3</v>
      </c>
      <c r="F13" s="319">
        <v>873</v>
      </c>
      <c r="G13" s="319">
        <v>84</v>
      </c>
      <c r="H13" s="319">
        <v>789</v>
      </c>
      <c r="I13" s="319">
        <v>769</v>
      </c>
      <c r="J13" s="319">
        <v>700</v>
      </c>
      <c r="K13" s="319">
        <v>69</v>
      </c>
      <c r="L13" s="319">
        <v>20</v>
      </c>
      <c r="M13" s="324">
        <v>3.8318667345471062E-2</v>
      </c>
      <c r="N13" s="325">
        <v>3.7970711228826601E-2</v>
      </c>
    </row>
    <row r="14" spans="1:14" ht="18" customHeight="1" x14ac:dyDescent="0.15">
      <c r="A14" s="322" t="s">
        <v>334</v>
      </c>
      <c r="B14" s="323" t="s">
        <v>534</v>
      </c>
      <c r="C14" s="319">
        <v>6229</v>
      </c>
      <c r="D14" s="319">
        <v>35</v>
      </c>
      <c r="E14" s="319">
        <v>0</v>
      </c>
      <c r="F14" s="319">
        <v>6194</v>
      </c>
      <c r="G14" s="319">
        <v>86</v>
      </c>
      <c r="H14" s="319">
        <v>6108</v>
      </c>
      <c r="I14" s="319">
        <v>6018</v>
      </c>
      <c r="J14" s="319">
        <v>4355</v>
      </c>
      <c r="K14" s="319">
        <v>1663</v>
      </c>
      <c r="L14" s="319">
        <v>90</v>
      </c>
      <c r="M14" s="324">
        <v>3.133137909493932E-2</v>
      </c>
      <c r="N14" s="325">
        <v>3.115533185327567E-2</v>
      </c>
    </row>
    <row r="15" spans="1:14" ht="18" customHeight="1" x14ac:dyDescent="0.15">
      <c r="A15" s="322" t="s">
        <v>335</v>
      </c>
      <c r="B15" s="323" t="s">
        <v>631</v>
      </c>
      <c r="C15" s="319">
        <v>3413</v>
      </c>
      <c r="D15" s="319">
        <v>175</v>
      </c>
      <c r="E15" s="319">
        <v>148</v>
      </c>
      <c r="F15" s="319">
        <v>3090</v>
      </c>
      <c r="G15" s="319">
        <v>160</v>
      </c>
      <c r="H15" s="319">
        <v>2930</v>
      </c>
      <c r="I15" s="319">
        <v>2651</v>
      </c>
      <c r="J15" s="319">
        <v>1514</v>
      </c>
      <c r="K15" s="319">
        <v>1137</v>
      </c>
      <c r="L15" s="319">
        <v>279</v>
      </c>
      <c r="M15" s="324">
        <v>5.5617524816448313E-2</v>
      </c>
      <c r="N15" s="325">
        <v>5.0353985257200494E-2</v>
      </c>
    </row>
    <row r="16" spans="1:14" ht="18" customHeight="1" x14ac:dyDescent="0.15">
      <c r="A16" s="322" t="s">
        <v>336</v>
      </c>
      <c r="B16" s="323" t="s">
        <v>632</v>
      </c>
      <c r="C16" s="319">
        <v>157</v>
      </c>
      <c r="D16" s="319">
        <v>17</v>
      </c>
      <c r="E16" s="319">
        <v>0</v>
      </c>
      <c r="F16" s="319">
        <v>140</v>
      </c>
      <c r="G16" s="319">
        <v>14</v>
      </c>
      <c r="H16" s="319">
        <v>126</v>
      </c>
      <c r="I16" s="319">
        <v>122</v>
      </c>
      <c r="J16" s="319">
        <v>106</v>
      </c>
      <c r="K16" s="319">
        <v>16</v>
      </c>
      <c r="L16" s="319">
        <v>4</v>
      </c>
      <c r="M16" s="324">
        <v>3.4144744399620345E-3</v>
      </c>
      <c r="N16" s="325">
        <v>3.0447542776731516E-3</v>
      </c>
    </row>
    <row r="17" spans="1:14" ht="18" customHeight="1" x14ac:dyDescent="0.15">
      <c r="A17" s="322" t="s">
        <v>337</v>
      </c>
      <c r="B17" s="323" t="s">
        <v>537</v>
      </c>
      <c r="C17" s="319">
        <v>5907</v>
      </c>
      <c r="D17" s="319">
        <v>890</v>
      </c>
      <c r="E17" s="319">
        <v>323</v>
      </c>
      <c r="F17" s="319">
        <v>4694</v>
      </c>
      <c r="G17" s="319">
        <v>226</v>
      </c>
      <c r="H17" s="319">
        <v>4468</v>
      </c>
      <c r="I17" s="319">
        <v>4402</v>
      </c>
      <c r="J17" s="319">
        <v>2304</v>
      </c>
      <c r="K17" s="319">
        <v>2098</v>
      </c>
      <c r="L17" s="319">
        <v>66</v>
      </c>
      <c r="M17" s="324">
        <v>0.13072482678462516</v>
      </c>
      <c r="N17" s="325">
        <v>0.10388053782411215</v>
      </c>
    </row>
    <row r="18" spans="1:14" ht="18" customHeight="1" x14ac:dyDescent="0.15">
      <c r="A18" s="322" t="s">
        <v>338</v>
      </c>
      <c r="B18" s="323" t="s">
        <v>633</v>
      </c>
      <c r="C18" s="319">
        <v>5465</v>
      </c>
      <c r="D18" s="319">
        <v>367</v>
      </c>
      <c r="E18" s="319">
        <v>74</v>
      </c>
      <c r="F18" s="319">
        <v>5024</v>
      </c>
      <c r="G18" s="319">
        <v>209</v>
      </c>
      <c r="H18" s="319">
        <v>4815</v>
      </c>
      <c r="I18" s="319">
        <v>4725</v>
      </c>
      <c r="J18" s="319">
        <v>2073</v>
      </c>
      <c r="K18" s="319">
        <v>2652</v>
      </c>
      <c r="L18" s="319">
        <v>90</v>
      </c>
      <c r="M18" s="324">
        <v>7.539007292765243E-2</v>
      </c>
      <c r="N18" s="325">
        <v>6.9306445816747636E-2</v>
      </c>
    </row>
    <row r="19" spans="1:14" ht="18" customHeight="1" x14ac:dyDescent="0.15">
      <c r="A19" s="322" t="s">
        <v>339</v>
      </c>
      <c r="B19" s="323" t="s">
        <v>634</v>
      </c>
      <c r="C19" s="319">
        <v>805</v>
      </c>
      <c r="D19" s="319">
        <v>0</v>
      </c>
      <c r="E19" s="319">
        <v>0</v>
      </c>
      <c r="F19" s="319">
        <v>805</v>
      </c>
      <c r="G19" s="319">
        <v>87</v>
      </c>
      <c r="H19" s="319">
        <v>718</v>
      </c>
      <c r="I19" s="319">
        <v>690</v>
      </c>
      <c r="J19" s="319">
        <v>518</v>
      </c>
      <c r="K19" s="319">
        <v>172</v>
      </c>
      <c r="L19" s="319">
        <v>28</v>
      </c>
      <c r="M19" s="324">
        <v>7.8811155743571004E-2</v>
      </c>
      <c r="N19" s="325">
        <v>7.8811155743571004E-2</v>
      </c>
    </row>
    <row r="20" spans="1:14" ht="18" customHeight="1" x14ac:dyDescent="0.15">
      <c r="A20" s="322" t="s">
        <v>340</v>
      </c>
      <c r="B20" s="323" t="s">
        <v>540</v>
      </c>
      <c r="C20" s="319">
        <v>240</v>
      </c>
      <c r="D20" s="319">
        <v>0</v>
      </c>
      <c r="E20" s="319">
        <v>0</v>
      </c>
      <c r="F20" s="319">
        <v>240</v>
      </c>
      <c r="G20" s="319">
        <v>9</v>
      </c>
      <c r="H20" s="319">
        <v>231</v>
      </c>
      <c r="I20" s="319">
        <v>229</v>
      </c>
      <c r="J20" s="319">
        <v>186</v>
      </c>
      <c r="K20" s="319">
        <v>43</v>
      </c>
      <c r="L20" s="319">
        <v>2</v>
      </c>
      <c r="M20" s="324">
        <v>3.4731266822957366E-2</v>
      </c>
      <c r="N20" s="325">
        <v>3.4731266822957366E-2</v>
      </c>
    </row>
    <row r="21" spans="1:14" ht="18" customHeight="1" x14ac:dyDescent="0.15">
      <c r="A21" s="322" t="s">
        <v>341</v>
      </c>
      <c r="B21" s="323" t="s">
        <v>541</v>
      </c>
      <c r="C21" s="319">
        <v>412</v>
      </c>
      <c r="D21" s="319">
        <v>87</v>
      </c>
      <c r="E21" s="319">
        <v>55</v>
      </c>
      <c r="F21" s="319">
        <v>270</v>
      </c>
      <c r="G21" s="319">
        <v>23</v>
      </c>
      <c r="H21" s="319">
        <v>247</v>
      </c>
      <c r="I21" s="319">
        <v>240</v>
      </c>
      <c r="J21" s="319">
        <v>171</v>
      </c>
      <c r="K21" s="319">
        <v>69</v>
      </c>
      <c r="L21" s="319">
        <v>7</v>
      </c>
      <c r="M21" s="324">
        <v>0.1037550775770671</v>
      </c>
      <c r="N21" s="325">
        <v>6.7994832392738153E-2</v>
      </c>
    </row>
    <row r="22" spans="1:14" ht="18" customHeight="1" x14ac:dyDescent="0.15">
      <c r="A22" s="322" t="s">
        <v>342</v>
      </c>
      <c r="B22" s="323" t="s">
        <v>542</v>
      </c>
      <c r="C22" s="319">
        <v>5844</v>
      </c>
      <c r="D22" s="319">
        <v>613</v>
      </c>
      <c r="E22" s="319">
        <v>196</v>
      </c>
      <c r="F22" s="319">
        <v>5035</v>
      </c>
      <c r="G22" s="319">
        <v>167</v>
      </c>
      <c r="H22" s="319">
        <v>4868</v>
      </c>
      <c r="I22" s="319">
        <v>4833</v>
      </c>
      <c r="J22" s="319">
        <v>3144</v>
      </c>
      <c r="K22" s="319">
        <v>1689</v>
      </c>
      <c r="L22" s="319">
        <v>35</v>
      </c>
      <c r="M22" s="324">
        <v>0.24839619958915166</v>
      </c>
      <c r="N22" s="325">
        <v>0.21401007271241934</v>
      </c>
    </row>
    <row r="23" spans="1:14" ht="18" customHeight="1" x14ac:dyDescent="0.15">
      <c r="A23" s="322" t="s">
        <v>343</v>
      </c>
      <c r="B23" s="323" t="s">
        <v>635</v>
      </c>
      <c r="C23" s="319">
        <v>2730</v>
      </c>
      <c r="D23" s="319">
        <v>332</v>
      </c>
      <c r="E23" s="319">
        <v>55</v>
      </c>
      <c r="F23" s="319">
        <v>2343</v>
      </c>
      <c r="G23" s="319">
        <v>228</v>
      </c>
      <c r="H23" s="319">
        <v>2115</v>
      </c>
      <c r="I23" s="319">
        <v>2096</v>
      </c>
      <c r="J23" s="319">
        <v>1860</v>
      </c>
      <c r="K23" s="319">
        <v>236</v>
      </c>
      <c r="L23" s="319">
        <v>19</v>
      </c>
      <c r="M23" s="324">
        <v>4.7485481966161952E-2</v>
      </c>
      <c r="N23" s="325">
        <v>4.0754023533596133E-2</v>
      </c>
    </row>
    <row r="24" spans="1:14" ht="18" customHeight="1" x14ac:dyDescent="0.15">
      <c r="A24" s="322" t="s">
        <v>344</v>
      </c>
      <c r="B24" s="323" t="s">
        <v>544</v>
      </c>
      <c r="C24" s="319">
        <v>1352</v>
      </c>
      <c r="D24" s="319">
        <v>347</v>
      </c>
      <c r="E24" s="319">
        <v>155</v>
      </c>
      <c r="F24" s="319">
        <v>850</v>
      </c>
      <c r="G24" s="319">
        <v>102</v>
      </c>
      <c r="H24" s="319">
        <v>748</v>
      </c>
      <c r="I24" s="319">
        <v>709</v>
      </c>
      <c r="J24" s="319">
        <v>551</v>
      </c>
      <c r="K24" s="319">
        <v>158</v>
      </c>
      <c r="L24" s="319">
        <v>39</v>
      </c>
      <c r="M24" s="324">
        <v>0.16878985662849752</v>
      </c>
      <c r="N24" s="325">
        <v>0.10611788323537197</v>
      </c>
    </row>
    <row r="25" spans="1:14" ht="18" customHeight="1" x14ac:dyDescent="0.15">
      <c r="A25" s="322" t="s">
        <v>345</v>
      </c>
      <c r="B25" s="323" t="s">
        <v>545</v>
      </c>
      <c r="C25" s="319">
        <v>490</v>
      </c>
      <c r="D25" s="319">
        <v>17</v>
      </c>
      <c r="E25" s="319">
        <v>0</v>
      </c>
      <c r="F25" s="319">
        <v>473</v>
      </c>
      <c r="G25" s="319">
        <v>6</v>
      </c>
      <c r="H25" s="319">
        <v>467</v>
      </c>
      <c r="I25" s="319">
        <v>467</v>
      </c>
      <c r="J25" s="319">
        <v>434</v>
      </c>
      <c r="K25" s="319">
        <v>33</v>
      </c>
      <c r="L25" s="319">
        <v>0</v>
      </c>
      <c r="M25" s="324">
        <v>1.1735613395364433E-2</v>
      </c>
      <c r="N25" s="325">
        <v>1.1328459461239544E-2</v>
      </c>
    </row>
    <row r="26" spans="1:14" ht="18" customHeight="1" x14ac:dyDescent="0.15">
      <c r="A26" s="322" t="s">
        <v>346</v>
      </c>
      <c r="B26" s="323" t="s">
        <v>546</v>
      </c>
      <c r="C26" s="319">
        <v>1026</v>
      </c>
      <c r="D26" s="319">
        <v>402</v>
      </c>
      <c r="E26" s="319">
        <v>37</v>
      </c>
      <c r="F26" s="319">
        <v>587</v>
      </c>
      <c r="G26" s="319">
        <v>33</v>
      </c>
      <c r="H26" s="319">
        <v>554</v>
      </c>
      <c r="I26" s="319">
        <v>554</v>
      </c>
      <c r="J26" s="319">
        <v>465</v>
      </c>
      <c r="K26" s="319">
        <v>89</v>
      </c>
      <c r="L26" s="319">
        <v>0</v>
      </c>
      <c r="M26" s="324">
        <v>6.780955956170967E-2</v>
      </c>
      <c r="N26" s="325">
        <v>3.8795527741445984E-2</v>
      </c>
    </row>
    <row r="27" spans="1:14" ht="18" customHeight="1" x14ac:dyDescent="0.15">
      <c r="A27" s="322" t="s">
        <v>347</v>
      </c>
      <c r="B27" s="323" t="s">
        <v>636</v>
      </c>
      <c r="C27" s="319">
        <v>2298</v>
      </c>
      <c r="D27" s="319">
        <v>175</v>
      </c>
      <c r="E27" s="319">
        <v>18</v>
      </c>
      <c r="F27" s="319">
        <v>2105</v>
      </c>
      <c r="G27" s="319">
        <v>239</v>
      </c>
      <c r="H27" s="319">
        <v>1866</v>
      </c>
      <c r="I27" s="319">
        <v>1846</v>
      </c>
      <c r="J27" s="319">
        <v>1642</v>
      </c>
      <c r="K27" s="319">
        <v>204</v>
      </c>
      <c r="L27" s="319">
        <v>20</v>
      </c>
      <c r="M27" s="324">
        <v>0.16712666499394549</v>
      </c>
      <c r="N27" s="325">
        <v>0.15309035239871857</v>
      </c>
    </row>
    <row r="28" spans="1:14" ht="18" customHeight="1" x14ac:dyDescent="0.15">
      <c r="A28" s="322" t="s">
        <v>348</v>
      </c>
      <c r="B28" s="323" t="s">
        <v>548</v>
      </c>
      <c r="C28" s="319">
        <v>119</v>
      </c>
      <c r="D28" s="319">
        <v>0</v>
      </c>
      <c r="E28" s="319">
        <v>0</v>
      </c>
      <c r="F28" s="319">
        <v>119</v>
      </c>
      <c r="G28" s="319">
        <v>2</v>
      </c>
      <c r="H28" s="319">
        <v>117</v>
      </c>
      <c r="I28" s="319">
        <v>95</v>
      </c>
      <c r="J28" s="319">
        <v>89</v>
      </c>
      <c r="K28" s="319">
        <v>6</v>
      </c>
      <c r="L28" s="319">
        <v>22</v>
      </c>
      <c r="M28" s="324">
        <v>1.7341427942723739E-2</v>
      </c>
      <c r="N28" s="325">
        <v>1.7341427942723739E-2</v>
      </c>
    </row>
    <row r="29" spans="1:14" ht="18" customHeight="1" x14ac:dyDescent="0.15">
      <c r="A29" s="322" t="s">
        <v>349</v>
      </c>
      <c r="B29" s="323" t="s">
        <v>637</v>
      </c>
      <c r="C29" s="319">
        <v>51</v>
      </c>
      <c r="D29" s="319">
        <v>0</v>
      </c>
      <c r="E29" s="319">
        <v>0</v>
      </c>
      <c r="F29" s="319">
        <v>51</v>
      </c>
      <c r="G29" s="319">
        <v>2</v>
      </c>
      <c r="H29" s="319">
        <v>49</v>
      </c>
      <c r="I29" s="319">
        <v>49</v>
      </c>
      <c r="J29" s="319">
        <v>49</v>
      </c>
      <c r="K29" s="319">
        <v>0</v>
      </c>
      <c r="L29" s="319">
        <v>0</v>
      </c>
      <c r="M29" s="324">
        <v>1.700442114949887E-2</v>
      </c>
      <c r="N29" s="325">
        <v>1.700442114949887E-2</v>
      </c>
    </row>
    <row r="30" spans="1:14" ht="18" customHeight="1" x14ac:dyDescent="0.15">
      <c r="A30" s="322" t="s">
        <v>350</v>
      </c>
      <c r="B30" s="323" t="s">
        <v>638</v>
      </c>
      <c r="C30" s="319">
        <v>10</v>
      </c>
      <c r="D30" s="319">
        <v>0</v>
      </c>
      <c r="E30" s="319">
        <v>0</v>
      </c>
      <c r="F30" s="319">
        <v>10</v>
      </c>
      <c r="G30" s="319">
        <v>0</v>
      </c>
      <c r="H30" s="319">
        <v>10</v>
      </c>
      <c r="I30" s="319">
        <v>10</v>
      </c>
      <c r="J30" s="319">
        <v>10</v>
      </c>
      <c r="K30" s="319">
        <v>0</v>
      </c>
      <c r="L30" s="319">
        <v>0</v>
      </c>
      <c r="M30" s="324">
        <v>2.315726095917375E-2</v>
      </c>
      <c r="N30" s="325">
        <v>2.315726095917375E-2</v>
      </c>
    </row>
    <row r="31" spans="1:14" ht="18" customHeight="1" x14ac:dyDescent="0.15">
      <c r="A31" s="322" t="s">
        <v>351</v>
      </c>
      <c r="B31" s="323" t="s">
        <v>639</v>
      </c>
      <c r="C31" s="319">
        <v>34</v>
      </c>
      <c r="D31" s="319">
        <v>0</v>
      </c>
      <c r="E31" s="319">
        <v>0</v>
      </c>
      <c r="F31" s="319">
        <v>34</v>
      </c>
      <c r="G31" s="319">
        <v>0</v>
      </c>
      <c r="H31" s="319">
        <v>34</v>
      </c>
      <c r="I31" s="319">
        <v>34</v>
      </c>
      <c r="J31" s="319">
        <v>32</v>
      </c>
      <c r="K31" s="319">
        <v>2</v>
      </c>
      <c r="L31" s="319">
        <v>0</v>
      </c>
      <c r="M31" s="324">
        <v>1.2492146481439977E-2</v>
      </c>
      <c r="N31" s="325">
        <v>1.2492146481439977E-2</v>
      </c>
    </row>
    <row r="32" spans="1:14" ht="18" customHeight="1" x14ac:dyDescent="0.15">
      <c r="A32" s="322" t="s">
        <v>352</v>
      </c>
      <c r="B32" s="323" t="s">
        <v>640</v>
      </c>
      <c r="C32" s="319">
        <v>1082</v>
      </c>
      <c r="D32" s="319">
        <v>0</v>
      </c>
      <c r="E32" s="319">
        <v>0</v>
      </c>
      <c r="F32" s="319">
        <v>1082</v>
      </c>
      <c r="G32" s="319">
        <v>0</v>
      </c>
      <c r="H32" s="319">
        <v>1082</v>
      </c>
      <c r="I32" s="319">
        <v>1079</v>
      </c>
      <c r="J32" s="319">
        <v>960</v>
      </c>
      <c r="K32" s="319">
        <v>119</v>
      </c>
      <c r="L32" s="319">
        <v>3</v>
      </c>
      <c r="M32" s="324">
        <v>3.0697465132701284E-2</v>
      </c>
      <c r="N32" s="325">
        <v>3.0697465132701284E-2</v>
      </c>
    </row>
    <row r="33" spans="1:14" ht="18" customHeight="1" x14ac:dyDescent="0.15">
      <c r="A33" s="322" t="s">
        <v>353</v>
      </c>
      <c r="B33" s="323" t="s">
        <v>551</v>
      </c>
      <c r="C33" s="319">
        <v>195</v>
      </c>
      <c r="D33" s="319">
        <v>0</v>
      </c>
      <c r="E33" s="319">
        <v>0</v>
      </c>
      <c r="F33" s="319">
        <v>195</v>
      </c>
      <c r="G33" s="319">
        <v>1</v>
      </c>
      <c r="H33" s="319">
        <v>194</v>
      </c>
      <c r="I33" s="319">
        <v>194</v>
      </c>
      <c r="J33" s="319">
        <v>156</v>
      </c>
      <c r="K33" s="319">
        <v>38</v>
      </c>
      <c r="L33" s="319">
        <v>0</v>
      </c>
      <c r="M33" s="324">
        <v>4.5508434229810588E-2</v>
      </c>
      <c r="N33" s="325">
        <v>4.5508434229810588E-2</v>
      </c>
    </row>
    <row r="34" spans="1:14" ht="18" customHeight="1" x14ac:dyDescent="0.15">
      <c r="A34" s="322" t="s">
        <v>354</v>
      </c>
      <c r="B34" s="323" t="s">
        <v>641</v>
      </c>
      <c r="C34" s="319">
        <v>142</v>
      </c>
      <c r="D34" s="319">
        <v>0</v>
      </c>
      <c r="E34" s="319">
        <v>0</v>
      </c>
      <c r="F34" s="319">
        <v>142</v>
      </c>
      <c r="G34" s="319">
        <v>2</v>
      </c>
      <c r="H34" s="319">
        <v>140</v>
      </c>
      <c r="I34" s="319">
        <v>140</v>
      </c>
      <c r="J34" s="319">
        <v>115</v>
      </c>
      <c r="K34" s="319">
        <v>25</v>
      </c>
      <c r="L34" s="319">
        <v>0</v>
      </c>
      <c r="M34" s="324">
        <v>1.1043854211791569E-2</v>
      </c>
      <c r="N34" s="325">
        <v>1.1043854211791569E-2</v>
      </c>
    </row>
    <row r="35" spans="1:14" ht="18" customHeight="1" x14ac:dyDescent="0.15">
      <c r="A35" s="322" t="s">
        <v>355</v>
      </c>
      <c r="B35" s="323" t="s">
        <v>552</v>
      </c>
      <c r="C35" s="319">
        <v>3113</v>
      </c>
      <c r="D35" s="319">
        <v>157</v>
      </c>
      <c r="E35" s="319">
        <v>92</v>
      </c>
      <c r="F35" s="319">
        <v>2864</v>
      </c>
      <c r="G35" s="319">
        <v>87</v>
      </c>
      <c r="H35" s="319">
        <v>2777</v>
      </c>
      <c r="I35" s="319">
        <v>2740</v>
      </c>
      <c r="J35" s="319">
        <v>2114</v>
      </c>
      <c r="K35" s="319">
        <v>626</v>
      </c>
      <c r="L35" s="319">
        <v>37</v>
      </c>
      <c r="M35" s="324">
        <v>6.3238733226398322E-2</v>
      </c>
      <c r="N35" s="325">
        <v>5.8180447144363885E-2</v>
      </c>
    </row>
    <row r="36" spans="1:14" ht="18" customHeight="1" x14ac:dyDescent="0.15">
      <c r="A36" s="322" t="s">
        <v>356</v>
      </c>
      <c r="B36" s="323" t="s">
        <v>553</v>
      </c>
      <c r="C36" s="319">
        <v>559</v>
      </c>
      <c r="D36" s="319">
        <v>35</v>
      </c>
      <c r="E36" s="319">
        <v>37</v>
      </c>
      <c r="F36" s="319">
        <v>487</v>
      </c>
      <c r="G36" s="319">
        <v>11</v>
      </c>
      <c r="H36" s="319">
        <v>476</v>
      </c>
      <c r="I36" s="319">
        <v>476</v>
      </c>
      <c r="J36" s="319">
        <v>425</v>
      </c>
      <c r="K36" s="319">
        <v>51</v>
      </c>
      <c r="L36" s="319">
        <v>0</v>
      </c>
      <c r="M36" s="324">
        <v>0.11528768298568288</v>
      </c>
      <c r="N36" s="325">
        <v>0.1004384644258096</v>
      </c>
    </row>
    <row r="37" spans="1:14" ht="18" customHeight="1" x14ac:dyDescent="0.15">
      <c r="A37" s="322" t="s">
        <v>357</v>
      </c>
      <c r="B37" s="323" t="s">
        <v>554</v>
      </c>
      <c r="C37" s="319">
        <v>625</v>
      </c>
      <c r="D37" s="319">
        <v>87</v>
      </c>
      <c r="E37" s="319">
        <v>37</v>
      </c>
      <c r="F37" s="319">
        <v>501</v>
      </c>
      <c r="G37" s="319">
        <v>17</v>
      </c>
      <c r="H37" s="319">
        <v>484</v>
      </c>
      <c r="I37" s="319">
        <v>482</v>
      </c>
      <c r="J37" s="319">
        <v>367</v>
      </c>
      <c r="K37" s="319">
        <v>115</v>
      </c>
      <c r="L37" s="319">
        <v>2</v>
      </c>
      <c r="M37" s="324">
        <v>7.5865074268873109E-2</v>
      </c>
      <c r="N37" s="325">
        <v>6.0813443533928688E-2</v>
      </c>
    </row>
    <row r="38" spans="1:14" ht="18" customHeight="1" x14ac:dyDescent="0.15">
      <c r="A38" s="322" t="s">
        <v>358</v>
      </c>
      <c r="B38" s="323" t="s">
        <v>555</v>
      </c>
      <c r="C38" s="319">
        <v>435</v>
      </c>
      <c r="D38" s="319">
        <v>52</v>
      </c>
      <c r="E38" s="319">
        <v>0</v>
      </c>
      <c r="F38" s="319">
        <v>383</v>
      </c>
      <c r="G38" s="319">
        <v>3</v>
      </c>
      <c r="H38" s="319">
        <v>380</v>
      </c>
      <c r="I38" s="319">
        <v>378</v>
      </c>
      <c r="J38" s="319">
        <v>245</v>
      </c>
      <c r="K38" s="319">
        <v>133</v>
      </c>
      <c r="L38" s="319">
        <v>2</v>
      </c>
      <c r="M38" s="324">
        <v>5.1048728651949767E-2</v>
      </c>
      <c r="N38" s="325">
        <v>4.4946351893555773E-2</v>
      </c>
    </row>
    <row r="39" spans="1:14" ht="18" customHeight="1" x14ac:dyDescent="0.15">
      <c r="A39" s="322" t="s">
        <v>359</v>
      </c>
      <c r="B39" s="323" t="s">
        <v>556</v>
      </c>
      <c r="C39" s="319">
        <v>1722</v>
      </c>
      <c r="D39" s="319">
        <v>0</v>
      </c>
      <c r="E39" s="319">
        <v>0</v>
      </c>
      <c r="F39" s="319">
        <v>1722</v>
      </c>
      <c r="G39" s="319">
        <v>104</v>
      </c>
      <c r="H39" s="319">
        <v>1618</v>
      </c>
      <c r="I39" s="319">
        <v>1578</v>
      </c>
      <c r="J39" s="319">
        <v>1411</v>
      </c>
      <c r="K39" s="319">
        <v>167</v>
      </c>
      <c r="L39" s="319">
        <v>40</v>
      </c>
      <c r="M39" s="324">
        <v>2.1773487200995461E-2</v>
      </c>
      <c r="N39" s="325">
        <v>2.1773487200995461E-2</v>
      </c>
    </row>
    <row r="40" spans="1:14" ht="18" customHeight="1" x14ac:dyDescent="0.15">
      <c r="A40" s="322" t="s">
        <v>360</v>
      </c>
      <c r="B40" s="323" t="s">
        <v>642</v>
      </c>
      <c r="C40" s="319">
        <v>637</v>
      </c>
      <c r="D40" s="319">
        <v>105</v>
      </c>
      <c r="E40" s="319">
        <v>37</v>
      </c>
      <c r="F40" s="319">
        <v>495</v>
      </c>
      <c r="G40" s="319">
        <v>45</v>
      </c>
      <c r="H40" s="319">
        <v>450</v>
      </c>
      <c r="I40" s="319">
        <v>447</v>
      </c>
      <c r="J40" s="319">
        <v>410</v>
      </c>
      <c r="K40" s="319">
        <v>37</v>
      </c>
      <c r="L40" s="319">
        <v>3</v>
      </c>
      <c r="M40" s="324">
        <v>6.0019089273919767E-2</v>
      </c>
      <c r="N40" s="325">
        <v>4.663963766183718E-2</v>
      </c>
    </row>
    <row r="41" spans="1:14" ht="18" customHeight="1" x14ac:dyDescent="0.15">
      <c r="A41" s="322" t="s">
        <v>361</v>
      </c>
      <c r="B41" s="323" t="s">
        <v>557</v>
      </c>
      <c r="C41" s="319">
        <v>0</v>
      </c>
      <c r="D41" s="319">
        <v>0</v>
      </c>
      <c r="E41" s="319">
        <v>0</v>
      </c>
      <c r="F41" s="319">
        <v>0</v>
      </c>
      <c r="G41" s="319">
        <v>0</v>
      </c>
      <c r="H41" s="319">
        <v>0</v>
      </c>
      <c r="I41" s="319">
        <v>0</v>
      </c>
      <c r="J41" s="319">
        <v>0</v>
      </c>
      <c r="K41" s="319">
        <v>0</v>
      </c>
      <c r="L41" s="319">
        <v>0</v>
      </c>
      <c r="M41" s="324">
        <v>0</v>
      </c>
      <c r="N41" s="325">
        <v>0</v>
      </c>
    </row>
    <row r="42" spans="1:14" ht="18" customHeight="1" x14ac:dyDescent="0.15">
      <c r="A42" s="322" t="s">
        <v>362</v>
      </c>
      <c r="B42" s="323" t="s">
        <v>643</v>
      </c>
      <c r="C42" s="319">
        <v>0</v>
      </c>
      <c r="D42" s="319">
        <v>0</v>
      </c>
      <c r="E42" s="319">
        <v>0</v>
      </c>
      <c r="F42" s="319">
        <v>0</v>
      </c>
      <c r="G42" s="319">
        <v>0</v>
      </c>
      <c r="H42" s="319">
        <v>0</v>
      </c>
      <c r="I42" s="319">
        <v>0</v>
      </c>
      <c r="J42" s="319">
        <v>0</v>
      </c>
      <c r="K42" s="319">
        <v>0</v>
      </c>
      <c r="L42" s="319">
        <v>0</v>
      </c>
      <c r="M42" s="324">
        <v>0</v>
      </c>
      <c r="N42" s="325">
        <v>0</v>
      </c>
    </row>
    <row r="43" spans="1:14" ht="18" customHeight="1" x14ac:dyDescent="0.15">
      <c r="A43" s="322" t="s">
        <v>363</v>
      </c>
      <c r="B43" s="323" t="s">
        <v>559</v>
      </c>
      <c r="C43" s="319">
        <v>363</v>
      </c>
      <c r="D43" s="319">
        <v>0</v>
      </c>
      <c r="E43" s="319">
        <v>0</v>
      </c>
      <c r="F43" s="319">
        <v>363</v>
      </c>
      <c r="G43" s="319">
        <v>2</v>
      </c>
      <c r="H43" s="319">
        <v>361</v>
      </c>
      <c r="I43" s="319">
        <v>361</v>
      </c>
      <c r="J43" s="319">
        <v>302</v>
      </c>
      <c r="K43" s="319">
        <v>59</v>
      </c>
      <c r="L43" s="319">
        <v>0</v>
      </c>
      <c r="M43" s="324">
        <v>8.4579049140427551E-3</v>
      </c>
      <c r="N43" s="325">
        <v>8.4579049140427551E-3</v>
      </c>
    </row>
    <row r="44" spans="1:14" ht="18" customHeight="1" x14ac:dyDescent="0.15">
      <c r="A44" s="322" t="s">
        <v>364</v>
      </c>
      <c r="B44" s="323" t="s">
        <v>644</v>
      </c>
      <c r="C44" s="319">
        <v>1703</v>
      </c>
      <c r="D44" s="319">
        <v>192</v>
      </c>
      <c r="E44" s="319">
        <v>74</v>
      </c>
      <c r="F44" s="319">
        <v>1437</v>
      </c>
      <c r="G44" s="319">
        <v>53</v>
      </c>
      <c r="H44" s="319">
        <v>1384</v>
      </c>
      <c r="I44" s="319">
        <v>1367</v>
      </c>
      <c r="J44" s="319">
        <v>1191</v>
      </c>
      <c r="K44" s="319">
        <v>176</v>
      </c>
      <c r="L44" s="319">
        <v>17</v>
      </c>
      <c r="M44" s="324">
        <v>5.597690714275854E-2</v>
      </c>
      <c r="N44" s="325">
        <v>4.7233596925510289E-2</v>
      </c>
    </row>
    <row r="45" spans="1:14" ht="18" customHeight="1" x14ac:dyDescent="0.15">
      <c r="A45" s="322" t="s">
        <v>365</v>
      </c>
      <c r="B45" s="323" t="s">
        <v>560</v>
      </c>
      <c r="C45" s="319">
        <v>243</v>
      </c>
      <c r="D45" s="319">
        <v>0</v>
      </c>
      <c r="E45" s="319">
        <v>0</v>
      </c>
      <c r="F45" s="319">
        <v>243</v>
      </c>
      <c r="G45" s="319">
        <v>4</v>
      </c>
      <c r="H45" s="319">
        <v>239</v>
      </c>
      <c r="I45" s="319">
        <v>239</v>
      </c>
      <c r="J45" s="319">
        <v>83</v>
      </c>
      <c r="K45" s="319">
        <v>156</v>
      </c>
      <c r="L45" s="319">
        <v>0</v>
      </c>
      <c r="M45" s="324">
        <v>8.7101144860315574E-2</v>
      </c>
      <c r="N45" s="325">
        <v>8.7101144860315574E-2</v>
      </c>
    </row>
    <row r="46" spans="1:14" ht="18" customHeight="1" x14ac:dyDescent="0.15">
      <c r="A46" s="322" t="s">
        <v>366</v>
      </c>
      <c r="B46" s="323" t="s">
        <v>561</v>
      </c>
      <c r="C46" s="319">
        <v>0</v>
      </c>
      <c r="D46" s="319">
        <v>0</v>
      </c>
      <c r="E46" s="319">
        <v>0</v>
      </c>
      <c r="F46" s="319">
        <v>0</v>
      </c>
      <c r="G46" s="319">
        <v>0</v>
      </c>
      <c r="H46" s="319">
        <v>0</v>
      </c>
      <c r="I46" s="319">
        <v>0</v>
      </c>
      <c r="J46" s="319">
        <v>0</v>
      </c>
      <c r="K46" s="319">
        <v>0</v>
      </c>
      <c r="L46" s="319">
        <v>0</v>
      </c>
      <c r="M46" s="324">
        <v>0</v>
      </c>
      <c r="N46" s="325">
        <v>0</v>
      </c>
    </row>
    <row r="47" spans="1:14" ht="18" customHeight="1" x14ac:dyDescent="0.15">
      <c r="A47" s="322" t="s">
        <v>367</v>
      </c>
      <c r="B47" s="323" t="s">
        <v>562</v>
      </c>
      <c r="C47" s="319">
        <v>559</v>
      </c>
      <c r="D47" s="319">
        <v>0</v>
      </c>
      <c r="E47" s="319">
        <v>0</v>
      </c>
      <c r="F47" s="319">
        <v>559</v>
      </c>
      <c r="G47" s="319">
        <v>23</v>
      </c>
      <c r="H47" s="319">
        <v>536</v>
      </c>
      <c r="I47" s="319">
        <v>535</v>
      </c>
      <c r="J47" s="319">
        <v>452</v>
      </c>
      <c r="K47" s="319">
        <v>83</v>
      </c>
      <c r="L47" s="319">
        <v>1</v>
      </c>
      <c r="M47" s="324">
        <v>3.472465953993243E-2</v>
      </c>
      <c r="N47" s="325">
        <v>3.472465953993243E-2</v>
      </c>
    </row>
    <row r="48" spans="1:14" ht="18" customHeight="1" x14ac:dyDescent="0.15">
      <c r="A48" s="322" t="s">
        <v>368</v>
      </c>
      <c r="B48" s="323" t="s">
        <v>563</v>
      </c>
      <c r="C48" s="319">
        <v>1847</v>
      </c>
      <c r="D48" s="319">
        <v>100</v>
      </c>
      <c r="E48" s="319">
        <v>42</v>
      </c>
      <c r="F48" s="319">
        <v>1705</v>
      </c>
      <c r="G48" s="319">
        <v>128</v>
      </c>
      <c r="H48" s="319">
        <v>1577</v>
      </c>
      <c r="I48" s="319">
        <v>1552</v>
      </c>
      <c r="J48" s="319">
        <v>1359</v>
      </c>
      <c r="K48" s="319">
        <v>193</v>
      </c>
      <c r="L48" s="319">
        <v>25</v>
      </c>
      <c r="M48" s="324">
        <v>4.1914572337471534E-2</v>
      </c>
      <c r="N48" s="325">
        <v>3.8692120105787209E-2</v>
      </c>
    </row>
    <row r="49" spans="1:14" ht="18" customHeight="1" x14ac:dyDescent="0.15">
      <c r="A49" s="322" t="s">
        <v>369</v>
      </c>
      <c r="B49" s="323" t="s">
        <v>564</v>
      </c>
      <c r="C49" s="319">
        <v>4193</v>
      </c>
      <c r="D49" s="319">
        <v>250</v>
      </c>
      <c r="E49" s="319">
        <v>105</v>
      </c>
      <c r="F49" s="319">
        <v>3838</v>
      </c>
      <c r="G49" s="319">
        <v>148</v>
      </c>
      <c r="H49" s="319">
        <v>3690</v>
      </c>
      <c r="I49" s="319">
        <v>3594</v>
      </c>
      <c r="J49" s="319">
        <v>2976</v>
      </c>
      <c r="K49" s="319">
        <v>618</v>
      </c>
      <c r="L49" s="319">
        <v>96</v>
      </c>
      <c r="M49" s="324">
        <v>6.3245306264603701E-2</v>
      </c>
      <c r="N49" s="325">
        <v>5.789064761353422E-2</v>
      </c>
    </row>
    <row r="50" spans="1:14" ht="18" customHeight="1" x14ac:dyDescent="0.15">
      <c r="A50" s="322" t="s">
        <v>370</v>
      </c>
      <c r="B50" s="323" t="s">
        <v>645</v>
      </c>
      <c r="C50" s="319">
        <v>3660</v>
      </c>
      <c r="D50" s="319">
        <v>70</v>
      </c>
      <c r="E50" s="319">
        <v>0</v>
      </c>
      <c r="F50" s="319">
        <v>3590</v>
      </c>
      <c r="G50" s="319">
        <v>62</v>
      </c>
      <c r="H50" s="319">
        <v>3528</v>
      </c>
      <c r="I50" s="319">
        <v>3524</v>
      </c>
      <c r="J50" s="319">
        <v>2513</v>
      </c>
      <c r="K50" s="319">
        <v>1011</v>
      </c>
      <c r="L50" s="319">
        <v>4</v>
      </c>
      <c r="M50" s="324">
        <v>3.5829749950440408E-2</v>
      </c>
      <c r="N50" s="325">
        <v>3.514448150876532E-2</v>
      </c>
    </row>
    <row r="51" spans="1:14" ht="18" customHeight="1" x14ac:dyDescent="0.15">
      <c r="A51" s="322" t="s">
        <v>371</v>
      </c>
      <c r="B51" s="323" t="s">
        <v>646</v>
      </c>
      <c r="C51" s="319">
        <v>6837</v>
      </c>
      <c r="D51" s="319">
        <v>175</v>
      </c>
      <c r="E51" s="319">
        <v>111</v>
      </c>
      <c r="F51" s="319">
        <v>6551</v>
      </c>
      <c r="G51" s="319">
        <v>284</v>
      </c>
      <c r="H51" s="319">
        <v>6267</v>
      </c>
      <c r="I51" s="319">
        <v>6073</v>
      </c>
      <c r="J51" s="319">
        <v>5261</v>
      </c>
      <c r="K51" s="319">
        <v>812</v>
      </c>
      <c r="L51" s="319">
        <v>194</v>
      </c>
      <c r="M51" s="324">
        <v>3.7306913396123027E-2</v>
      </c>
      <c r="N51" s="325">
        <v>3.5746319973380423E-2</v>
      </c>
    </row>
    <row r="52" spans="1:14" ht="18" customHeight="1" x14ac:dyDescent="0.15">
      <c r="A52" s="322" t="s">
        <v>372</v>
      </c>
      <c r="B52" s="323" t="s">
        <v>647</v>
      </c>
      <c r="C52" s="319">
        <v>2460</v>
      </c>
      <c r="D52" s="319">
        <v>17</v>
      </c>
      <c r="E52" s="319">
        <v>0</v>
      </c>
      <c r="F52" s="319">
        <v>2443</v>
      </c>
      <c r="G52" s="319">
        <v>63</v>
      </c>
      <c r="H52" s="319">
        <v>2380</v>
      </c>
      <c r="I52" s="319">
        <v>2372</v>
      </c>
      <c r="J52" s="319">
        <v>1871</v>
      </c>
      <c r="K52" s="319">
        <v>501</v>
      </c>
      <c r="L52" s="319">
        <v>8</v>
      </c>
      <c r="M52" s="324">
        <v>2.9051713112207282E-2</v>
      </c>
      <c r="N52" s="325">
        <v>2.8850949241106663E-2</v>
      </c>
    </row>
    <row r="53" spans="1:14" ht="18" customHeight="1" x14ac:dyDescent="0.15">
      <c r="A53" s="322" t="s">
        <v>373</v>
      </c>
      <c r="B53" s="323" t="s">
        <v>568</v>
      </c>
      <c r="C53" s="319">
        <v>2115</v>
      </c>
      <c r="D53" s="319">
        <v>0</v>
      </c>
      <c r="E53" s="319">
        <v>0</v>
      </c>
      <c r="F53" s="319">
        <v>2115</v>
      </c>
      <c r="G53" s="319">
        <v>10</v>
      </c>
      <c r="H53" s="319">
        <v>2105</v>
      </c>
      <c r="I53" s="319">
        <v>2098</v>
      </c>
      <c r="J53" s="319">
        <v>2036</v>
      </c>
      <c r="K53" s="319">
        <v>62</v>
      </c>
      <c r="L53" s="319">
        <v>7</v>
      </c>
      <c r="M53" s="324">
        <v>3.9732412067381664E-2</v>
      </c>
      <c r="N53" s="325">
        <v>3.9732412067381664E-2</v>
      </c>
    </row>
    <row r="54" spans="1:14" ht="18" customHeight="1" x14ac:dyDescent="0.15">
      <c r="A54" s="322" t="s">
        <v>374</v>
      </c>
      <c r="B54" s="323" t="s">
        <v>648</v>
      </c>
      <c r="C54" s="319">
        <v>5051</v>
      </c>
      <c r="D54" s="319">
        <v>105</v>
      </c>
      <c r="E54" s="319">
        <v>0</v>
      </c>
      <c r="F54" s="319">
        <v>4946</v>
      </c>
      <c r="G54" s="319">
        <v>87</v>
      </c>
      <c r="H54" s="319">
        <v>4859</v>
      </c>
      <c r="I54" s="319">
        <v>4834</v>
      </c>
      <c r="J54" s="319">
        <v>4016</v>
      </c>
      <c r="K54" s="319">
        <v>818</v>
      </c>
      <c r="L54" s="319">
        <v>25</v>
      </c>
      <c r="M54" s="324">
        <v>3.1556758431795923E-2</v>
      </c>
      <c r="N54" s="325">
        <v>3.0900757712069415E-2</v>
      </c>
    </row>
    <row r="55" spans="1:14" ht="18" customHeight="1" x14ac:dyDescent="0.15">
      <c r="A55" s="322" t="s">
        <v>375</v>
      </c>
      <c r="B55" s="323" t="s">
        <v>649</v>
      </c>
      <c r="C55" s="319">
        <v>2198</v>
      </c>
      <c r="D55" s="319">
        <v>17</v>
      </c>
      <c r="E55" s="319">
        <v>0</v>
      </c>
      <c r="F55" s="319">
        <v>2181</v>
      </c>
      <c r="G55" s="319">
        <v>42</v>
      </c>
      <c r="H55" s="319">
        <v>2139</v>
      </c>
      <c r="I55" s="319">
        <v>2124</v>
      </c>
      <c r="J55" s="319">
        <v>1807</v>
      </c>
      <c r="K55" s="319">
        <v>317</v>
      </c>
      <c r="L55" s="319">
        <v>15</v>
      </c>
      <c r="M55" s="324">
        <v>6.2683462488453606E-2</v>
      </c>
      <c r="N55" s="325">
        <v>6.2198649539270845E-2</v>
      </c>
    </row>
    <row r="56" spans="1:14" ht="18" customHeight="1" x14ac:dyDescent="0.15">
      <c r="A56" s="322" t="s">
        <v>376</v>
      </c>
      <c r="B56" s="323" t="s">
        <v>650</v>
      </c>
      <c r="C56" s="319">
        <v>276</v>
      </c>
      <c r="D56" s="319">
        <v>0</v>
      </c>
      <c r="E56" s="319">
        <v>0</v>
      </c>
      <c r="F56" s="319">
        <v>276</v>
      </c>
      <c r="G56" s="319">
        <v>6</v>
      </c>
      <c r="H56" s="319">
        <v>270</v>
      </c>
      <c r="I56" s="319">
        <v>270</v>
      </c>
      <c r="J56" s="319">
        <v>179</v>
      </c>
      <c r="K56" s="319">
        <v>91</v>
      </c>
      <c r="L56" s="319">
        <v>0</v>
      </c>
      <c r="M56" s="324">
        <v>5.4344080728525722E-2</v>
      </c>
      <c r="N56" s="325">
        <v>5.4344080728525722E-2</v>
      </c>
    </row>
    <row r="57" spans="1:14" ht="18" customHeight="1" x14ac:dyDescent="0.15">
      <c r="A57" s="322" t="s">
        <v>377</v>
      </c>
      <c r="B57" s="323" t="s">
        <v>651</v>
      </c>
      <c r="C57" s="319">
        <v>234</v>
      </c>
      <c r="D57" s="319">
        <v>0</v>
      </c>
      <c r="E57" s="319">
        <v>0</v>
      </c>
      <c r="F57" s="319">
        <v>234</v>
      </c>
      <c r="G57" s="319">
        <v>3</v>
      </c>
      <c r="H57" s="319">
        <v>231</v>
      </c>
      <c r="I57" s="319">
        <v>231</v>
      </c>
      <c r="J57" s="319">
        <v>142</v>
      </c>
      <c r="K57" s="319">
        <v>89</v>
      </c>
      <c r="L57" s="319">
        <v>0</v>
      </c>
      <c r="M57" s="324">
        <v>7.2975400429120305E-2</v>
      </c>
      <c r="N57" s="325">
        <v>7.2975400429120305E-2</v>
      </c>
    </row>
    <row r="58" spans="1:14" ht="18" customHeight="1" x14ac:dyDescent="0.15">
      <c r="A58" s="322" t="s">
        <v>378</v>
      </c>
      <c r="B58" s="323" t="s">
        <v>652</v>
      </c>
      <c r="C58" s="319">
        <v>224</v>
      </c>
      <c r="D58" s="319">
        <v>0</v>
      </c>
      <c r="E58" s="319">
        <v>0</v>
      </c>
      <c r="F58" s="319">
        <v>224</v>
      </c>
      <c r="G58" s="319">
        <v>5</v>
      </c>
      <c r="H58" s="319">
        <v>219</v>
      </c>
      <c r="I58" s="319">
        <v>216</v>
      </c>
      <c r="J58" s="319">
        <v>189</v>
      </c>
      <c r="K58" s="319">
        <v>27</v>
      </c>
      <c r="L58" s="319">
        <v>3</v>
      </c>
      <c r="M58" s="324">
        <v>3.9780284961809145E-2</v>
      </c>
      <c r="N58" s="325">
        <v>3.9780284961809145E-2</v>
      </c>
    </row>
    <row r="59" spans="1:14" ht="18" customHeight="1" x14ac:dyDescent="0.15">
      <c r="A59" s="322" t="s">
        <v>379</v>
      </c>
      <c r="B59" s="323" t="s">
        <v>573</v>
      </c>
      <c r="C59" s="319">
        <v>1702</v>
      </c>
      <c r="D59" s="319">
        <v>0</v>
      </c>
      <c r="E59" s="319">
        <v>0</v>
      </c>
      <c r="F59" s="319">
        <v>1702</v>
      </c>
      <c r="G59" s="319">
        <v>35</v>
      </c>
      <c r="H59" s="319">
        <v>1667</v>
      </c>
      <c r="I59" s="319">
        <v>1667</v>
      </c>
      <c r="J59" s="319">
        <v>1336</v>
      </c>
      <c r="K59" s="319">
        <v>331</v>
      </c>
      <c r="L59" s="319">
        <v>0</v>
      </c>
      <c r="M59" s="324">
        <v>3.6609929163443758E-2</v>
      </c>
      <c r="N59" s="325">
        <v>3.6609929163443758E-2</v>
      </c>
    </row>
    <row r="60" spans="1:14" ht="18" customHeight="1" x14ac:dyDescent="0.15">
      <c r="A60" s="322" t="s">
        <v>380</v>
      </c>
      <c r="B60" s="323" t="s">
        <v>574</v>
      </c>
      <c r="C60" s="319">
        <v>558</v>
      </c>
      <c r="D60" s="319">
        <v>0</v>
      </c>
      <c r="E60" s="319">
        <v>0</v>
      </c>
      <c r="F60" s="319">
        <v>558</v>
      </c>
      <c r="G60" s="319">
        <v>26</v>
      </c>
      <c r="H60" s="319">
        <v>532</v>
      </c>
      <c r="I60" s="319">
        <v>532</v>
      </c>
      <c r="J60" s="319">
        <v>430</v>
      </c>
      <c r="K60" s="319">
        <v>102</v>
      </c>
      <c r="L60" s="319">
        <v>0</v>
      </c>
      <c r="M60" s="324">
        <v>5.6344911640475032E-2</v>
      </c>
      <c r="N60" s="325">
        <v>5.6344911640475032E-2</v>
      </c>
    </row>
    <row r="61" spans="1:14" ht="18" customHeight="1" x14ac:dyDescent="0.15">
      <c r="A61" s="322" t="s">
        <v>381</v>
      </c>
      <c r="B61" s="323" t="s">
        <v>653</v>
      </c>
      <c r="C61" s="319">
        <v>5219</v>
      </c>
      <c r="D61" s="319">
        <v>35</v>
      </c>
      <c r="E61" s="319">
        <v>0</v>
      </c>
      <c r="F61" s="319">
        <v>5184</v>
      </c>
      <c r="G61" s="319">
        <v>42</v>
      </c>
      <c r="H61" s="319">
        <v>5142</v>
      </c>
      <c r="I61" s="319">
        <v>5114</v>
      </c>
      <c r="J61" s="319">
        <v>4052</v>
      </c>
      <c r="K61" s="319">
        <v>1062</v>
      </c>
      <c r="L61" s="319">
        <v>28</v>
      </c>
      <c r="M61" s="324">
        <v>9.9616488924370011E-3</v>
      </c>
      <c r="N61" s="325">
        <v>9.8948434294679859E-3</v>
      </c>
    </row>
    <row r="62" spans="1:14" ht="18" customHeight="1" x14ac:dyDescent="0.15">
      <c r="A62" s="322" t="s">
        <v>382</v>
      </c>
      <c r="B62" s="323" t="s">
        <v>575</v>
      </c>
      <c r="C62" s="319">
        <v>578</v>
      </c>
      <c r="D62" s="319">
        <v>52</v>
      </c>
      <c r="E62" s="319">
        <v>37</v>
      </c>
      <c r="F62" s="319">
        <v>489</v>
      </c>
      <c r="G62" s="319">
        <v>28</v>
      </c>
      <c r="H62" s="319">
        <v>461</v>
      </c>
      <c r="I62" s="319">
        <v>454</v>
      </c>
      <c r="J62" s="319">
        <v>429</v>
      </c>
      <c r="K62" s="319">
        <v>25</v>
      </c>
      <c r="L62" s="319">
        <v>7</v>
      </c>
      <c r="M62" s="324">
        <v>3.7730996274553709E-2</v>
      </c>
      <c r="N62" s="325">
        <v>3.1921206190755648E-2</v>
      </c>
    </row>
    <row r="63" spans="1:14" ht="18" customHeight="1" x14ac:dyDescent="0.15">
      <c r="A63" s="322" t="s">
        <v>383</v>
      </c>
      <c r="B63" s="323" t="s">
        <v>576</v>
      </c>
      <c r="C63" s="319">
        <v>427</v>
      </c>
      <c r="D63" s="319">
        <v>0</v>
      </c>
      <c r="E63" s="319">
        <v>0</v>
      </c>
      <c r="F63" s="319">
        <v>427</v>
      </c>
      <c r="G63" s="319">
        <v>4</v>
      </c>
      <c r="H63" s="319">
        <v>423</v>
      </c>
      <c r="I63" s="319">
        <v>419</v>
      </c>
      <c r="J63" s="319">
        <v>364</v>
      </c>
      <c r="K63" s="319">
        <v>55</v>
      </c>
      <c r="L63" s="319">
        <v>4</v>
      </c>
      <c r="M63" s="324">
        <v>0.26194711980860069</v>
      </c>
      <c r="N63" s="325">
        <v>0.26194711980860069</v>
      </c>
    </row>
    <row r="64" spans="1:14" ht="18" customHeight="1" x14ac:dyDescent="0.15">
      <c r="A64" s="322" t="s">
        <v>384</v>
      </c>
      <c r="B64" s="323" t="s">
        <v>577</v>
      </c>
      <c r="C64" s="319">
        <v>3683</v>
      </c>
      <c r="D64" s="319">
        <v>599</v>
      </c>
      <c r="E64" s="319">
        <v>218</v>
      </c>
      <c r="F64" s="319">
        <v>2866</v>
      </c>
      <c r="G64" s="319">
        <v>156</v>
      </c>
      <c r="H64" s="319">
        <v>2710</v>
      </c>
      <c r="I64" s="319">
        <v>2661</v>
      </c>
      <c r="J64" s="319">
        <v>2028</v>
      </c>
      <c r="K64" s="319">
        <v>633</v>
      </c>
      <c r="L64" s="319">
        <v>49</v>
      </c>
      <c r="M64" s="324">
        <v>7.7509163990745034E-2</v>
      </c>
      <c r="N64" s="325">
        <v>6.0315303827715251E-2</v>
      </c>
    </row>
    <row r="65" spans="1:14" ht="18" customHeight="1" x14ac:dyDescent="0.15">
      <c r="A65" s="322" t="s">
        <v>385</v>
      </c>
      <c r="B65" s="323" t="s">
        <v>654</v>
      </c>
      <c r="C65" s="319">
        <v>460</v>
      </c>
      <c r="D65" s="319">
        <v>62</v>
      </c>
      <c r="E65" s="319">
        <v>18</v>
      </c>
      <c r="F65" s="319">
        <v>380</v>
      </c>
      <c r="G65" s="319">
        <v>51</v>
      </c>
      <c r="H65" s="319">
        <v>329</v>
      </c>
      <c r="I65" s="319">
        <v>317</v>
      </c>
      <c r="J65" s="319">
        <v>241</v>
      </c>
      <c r="K65" s="319">
        <v>76</v>
      </c>
      <c r="L65" s="319">
        <v>12</v>
      </c>
      <c r="M65" s="324">
        <v>6.5493600349792777E-2</v>
      </c>
      <c r="N65" s="325">
        <v>5.4103408984611419E-2</v>
      </c>
    </row>
    <row r="66" spans="1:14" ht="18" customHeight="1" x14ac:dyDescent="0.15">
      <c r="A66" s="322" t="s">
        <v>386</v>
      </c>
      <c r="B66" s="323" t="s">
        <v>578</v>
      </c>
      <c r="C66" s="319">
        <v>17576</v>
      </c>
      <c r="D66" s="319">
        <v>1775</v>
      </c>
      <c r="E66" s="319">
        <v>448</v>
      </c>
      <c r="F66" s="319">
        <v>15353</v>
      </c>
      <c r="G66" s="319">
        <v>1873</v>
      </c>
      <c r="H66" s="319">
        <v>13480</v>
      </c>
      <c r="I66" s="319">
        <v>12962</v>
      </c>
      <c r="J66" s="319">
        <v>11391</v>
      </c>
      <c r="K66" s="319">
        <v>1571</v>
      </c>
      <c r="L66" s="319">
        <v>518</v>
      </c>
      <c r="M66" s="324">
        <v>4.9964891391276356E-2</v>
      </c>
      <c r="N66" s="325">
        <v>4.3645367406137107E-2</v>
      </c>
    </row>
    <row r="67" spans="1:14" ht="18" customHeight="1" x14ac:dyDescent="0.15">
      <c r="A67" s="322" t="s">
        <v>387</v>
      </c>
      <c r="B67" s="323" t="s">
        <v>476</v>
      </c>
      <c r="C67" s="319">
        <v>4563</v>
      </c>
      <c r="D67" s="319">
        <v>461</v>
      </c>
      <c r="E67" s="319">
        <v>116</v>
      </c>
      <c r="F67" s="319">
        <v>3986</v>
      </c>
      <c r="G67" s="319">
        <v>486</v>
      </c>
      <c r="H67" s="319">
        <v>3500</v>
      </c>
      <c r="I67" s="319">
        <v>3366</v>
      </c>
      <c r="J67" s="319">
        <v>2818</v>
      </c>
      <c r="K67" s="319">
        <v>548</v>
      </c>
      <c r="L67" s="319">
        <v>134</v>
      </c>
      <c r="M67" s="324">
        <v>3.6752362172903071E-2</v>
      </c>
      <c r="N67" s="325">
        <v>3.2104956305323611E-2</v>
      </c>
    </row>
    <row r="68" spans="1:14" ht="18" customHeight="1" x14ac:dyDescent="0.15">
      <c r="A68" s="322" t="s">
        <v>388</v>
      </c>
      <c r="B68" s="323" t="s">
        <v>655</v>
      </c>
      <c r="C68" s="319">
        <v>50223</v>
      </c>
      <c r="D68" s="319">
        <v>5072</v>
      </c>
      <c r="E68" s="319">
        <v>1280</v>
      </c>
      <c r="F68" s="319">
        <v>43871</v>
      </c>
      <c r="G68" s="319">
        <v>5353</v>
      </c>
      <c r="H68" s="319">
        <v>38518</v>
      </c>
      <c r="I68" s="319">
        <v>37039</v>
      </c>
      <c r="J68" s="319">
        <v>32142</v>
      </c>
      <c r="K68" s="319">
        <v>4897</v>
      </c>
      <c r="L68" s="319">
        <v>1479</v>
      </c>
      <c r="M68" s="324">
        <v>5.9080227610591188E-2</v>
      </c>
      <c r="N68" s="325">
        <v>5.1608001622847025E-2</v>
      </c>
    </row>
    <row r="69" spans="1:14" ht="18" customHeight="1" x14ac:dyDescent="0.15">
      <c r="A69" s="322" t="s">
        <v>389</v>
      </c>
      <c r="B69" s="323" t="s">
        <v>579</v>
      </c>
      <c r="C69" s="319">
        <v>1230</v>
      </c>
      <c r="D69" s="319">
        <v>0</v>
      </c>
      <c r="E69" s="319">
        <v>0</v>
      </c>
      <c r="F69" s="319">
        <v>1230</v>
      </c>
      <c r="G69" s="319">
        <v>6</v>
      </c>
      <c r="H69" s="319">
        <v>1224</v>
      </c>
      <c r="I69" s="319">
        <v>1224</v>
      </c>
      <c r="J69" s="319">
        <v>1106</v>
      </c>
      <c r="K69" s="319">
        <v>118</v>
      </c>
      <c r="L69" s="319">
        <v>0</v>
      </c>
      <c r="M69" s="324">
        <v>1.0926006596110129E-2</v>
      </c>
      <c r="N69" s="325">
        <v>1.0926006596110129E-2</v>
      </c>
    </row>
    <row r="70" spans="1:14" ht="18" customHeight="1" x14ac:dyDescent="0.15">
      <c r="A70" s="322" t="s">
        <v>390</v>
      </c>
      <c r="B70" s="323" t="s">
        <v>580</v>
      </c>
      <c r="C70" s="319">
        <v>254</v>
      </c>
      <c r="D70" s="319">
        <v>0</v>
      </c>
      <c r="E70" s="319">
        <v>0</v>
      </c>
      <c r="F70" s="319">
        <v>254</v>
      </c>
      <c r="G70" s="319">
        <v>11</v>
      </c>
      <c r="H70" s="319">
        <v>243</v>
      </c>
      <c r="I70" s="319">
        <v>242</v>
      </c>
      <c r="J70" s="319">
        <v>222</v>
      </c>
      <c r="K70" s="319">
        <v>20</v>
      </c>
      <c r="L70" s="319">
        <v>1</v>
      </c>
      <c r="M70" s="324">
        <v>2.0727543298124255E-2</v>
      </c>
      <c r="N70" s="325">
        <v>2.0727543298124255E-2</v>
      </c>
    </row>
    <row r="71" spans="1:14" ht="18" customHeight="1" x14ac:dyDescent="0.15">
      <c r="A71" s="322" t="s">
        <v>391</v>
      </c>
      <c r="B71" s="323" t="s">
        <v>581</v>
      </c>
      <c r="C71" s="319">
        <v>1177</v>
      </c>
      <c r="D71" s="319">
        <v>0</v>
      </c>
      <c r="E71" s="319">
        <v>0</v>
      </c>
      <c r="F71" s="319">
        <v>1177</v>
      </c>
      <c r="G71" s="319">
        <v>9</v>
      </c>
      <c r="H71" s="319">
        <v>1168</v>
      </c>
      <c r="I71" s="319">
        <v>1149</v>
      </c>
      <c r="J71" s="319">
        <v>1011</v>
      </c>
      <c r="K71" s="319">
        <v>138</v>
      </c>
      <c r="L71" s="319">
        <v>19</v>
      </c>
      <c r="M71" s="324">
        <v>2.5836594188105331E-2</v>
      </c>
      <c r="N71" s="325">
        <v>2.5836594188105331E-2</v>
      </c>
    </row>
    <row r="72" spans="1:14" ht="18" customHeight="1" x14ac:dyDescent="0.15">
      <c r="A72" s="322" t="s">
        <v>392</v>
      </c>
      <c r="B72" s="323" t="s">
        <v>582</v>
      </c>
      <c r="C72" s="319">
        <v>3859</v>
      </c>
      <c r="D72" s="319">
        <v>23</v>
      </c>
      <c r="E72" s="319">
        <v>6</v>
      </c>
      <c r="F72" s="319">
        <v>3830</v>
      </c>
      <c r="G72" s="319">
        <v>501</v>
      </c>
      <c r="H72" s="319">
        <v>3329</v>
      </c>
      <c r="I72" s="319">
        <v>3217</v>
      </c>
      <c r="J72" s="319">
        <v>2714</v>
      </c>
      <c r="K72" s="319">
        <v>503</v>
      </c>
      <c r="L72" s="319">
        <v>112</v>
      </c>
      <c r="M72" s="324">
        <v>6.0802423399621212E-2</v>
      </c>
      <c r="N72" s="325">
        <v>6.0345499253834992E-2</v>
      </c>
    </row>
    <row r="73" spans="1:14" ht="18" customHeight="1" x14ac:dyDescent="0.15">
      <c r="A73" s="322" t="s">
        <v>393</v>
      </c>
      <c r="B73" s="323" t="s">
        <v>656</v>
      </c>
      <c r="C73" s="319">
        <v>28289</v>
      </c>
      <c r="D73" s="319">
        <v>466</v>
      </c>
      <c r="E73" s="319">
        <v>167</v>
      </c>
      <c r="F73" s="319">
        <v>27656</v>
      </c>
      <c r="G73" s="319">
        <v>2377</v>
      </c>
      <c r="H73" s="319">
        <v>25279</v>
      </c>
      <c r="I73" s="319">
        <v>24771</v>
      </c>
      <c r="J73" s="319">
        <v>19484</v>
      </c>
      <c r="K73" s="319">
        <v>5287</v>
      </c>
      <c r="L73" s="319">
        <v>508</v>
      </c>
      <c r="M73" s="324">
        <v>0.10747472728311697</v>
      </c>
      <c r="N73" s="325">
        <v>0.10506985251305748</v>
      </c>
    </row>
    <row r="74" spans="1:14" ht="18" customHeight="1" x14ac:dyDescent="0.15">
      <c r="A74" s="322" t="s">
        <v>394</v>
      </c>
      <c r="B74" s="323" t="s">
        <v>657</v>
      </c>
      <c r="C74" s="319">
        <v>81230</v>
      </c>
      <c r="D74" s="319">
        <v>5016</v>
      </c>
      <c r="E74" s="319">
        <v>2165</v>
      </c>
      <c r="F74" s="319">
        <v>74049</v>
      </c>
      <c r="G74" s="319">
        <v>5053</v>
      </c>
      <c r="H74" s="319">
        <v>68996</v>
      </c>
      <c r="I74" s="319">
        <v>66545</v>
      </c>
      <c r="J74" s="319">
        <v>29106</v>
      </c>
      <c r="K74" s="319">
        <v>37439</v>
      </c>
      <c r="L74" s="319">
        <v>2451</v>
      </c>
      <c r="M74" s="324">
        <v>0.19548750063076786</v>
      </c>
      <c r="N74" s="325">
        <v>0.17820576060824486</v>
      </c>
    </row>
    <row r="75" spans="1:14" ht="18" customHeight="1" x14ac:dyDescent="0.15">
      <c r="A75" s="322" t="s">
        <v>395</v>
      </c>
      <c r="B75" s="323" t="s">
        <v>584</v>
      </c>
      <c r="C75" s="319">
        <v>15803</v>
      </c>
      <c r="D75" s="319">
        <v>74</v>
      </c>
      <c r="E75" s="319">
        <v>16</v>
      </c>
      <c r="F75" s="319">
        <v>15713</v>
      </c>
      <c r="G75" s="319">
        <v>750</v>
      </c>
      <c r="H75" s="319">
        <v>14963</v>
      </c>
      <c r="I75" s="319">
        <v>14834</v>
      </c>
      <c r="J75" s="319">
        <v>11364</v>
      </c>
      <c r="K75" s="319">
        <v>3470</v>
      </c>
      <c r="L75" s="319">
        <v>129</v>
      </c>
      <c r="M75" s="324">
        <v>6.2759156037839853E-2</v>
      </c>
      <c r="N75" s="325">
        <v>6.2401735039079774E-2</v>
      </c>
    </row>
    <row r="76" spans="1:14" ht="18" customHeight="1" x14ac:dyDescent="0.15">
      <c r="A76" s="322" t="s">
        <v>396</v>
      </c>
      <c r="B76" s="323" t="s">
        <v>585</v>
      </c>
      <c r="C76" s="319">
        <v>3400</v>
      </c>
      <c r="D76" s="319">
        <v>276</v>
      </c>
      <c r="E76" s="319">
        <v>76</v>
      </c>
      <c r="F76" s="319">
        <v>3048</v>
      </c>
      <c r="G76" s="319">
        <v>1174</v>
      </c>
      <c r="H76" s="319">
        <v>1874</v>
      </c>
      <c r="I76" s="319">
        <v>1797</v>
      </c>
      <c r="J76" s="319">
        <v>1209</v>
      </c>
      <c r="K76" s="319">
        <v>588</v>
      </c>
      <c r="L76" s="319">
        <v>77</v>
      </c>
      <c r="M76" s="324">
        <v>4.9082308794272146E-2</v>
      </c>
      <c r="N76" s="325">
        <v>4.4000846236747507E-2</v>
      </c>
    </row>
    <row r="77" spans="1:14" ht="18" customHeight="1" x14ac:dyDescent="0.15">
      <c r="A77" s="322" t="s">
        <v>397</v>
      </c>
      <c r="B77" s="323" t="s">
        <v>479</v>
      </c>
      <c r="C77" s="319">
        <v>4049</v>
      </c>
      <c r="D77" s="319">
        <v>1900</v>
      </c>
      <c r="E77" s="319">
        <v>578</v>
      </c>
      <c r="F77" s="319">
        <v>1571</v>
      </c>
      <c r="G77" s="319">
        <v>469</v>
      </c>
      <c r="H77" s="319">
        <v>1102</v>
      </c>
      <c r="I77" s="319">
        <v>1031</v>
      </c>
      <c r="J77" s="319">
        <v>741</v>
      </c>
      <c r="K77" s="319">
        <v>290</v>
      </c>
      <c r="L77" s="319">
        <v>71</v>
      </c>
      <c r="M77" s="324">
        <v>5.1124675304964874E-2</v>
      </c>
      <c r="N77" s="325">
        <v>1.9836222500395115E-2</v>
      </c>
    </row>
    <row r="78" spans="1:14" ht="18" customHeight="1" x14ac:dyDescent="0.15">
      <c r="A78" s="322" t="s">
        <v>398</v>
      </c>
      <c r="B78" s="323" t="s">
        <v>658</v>
      </c>
      <c r="C78" s="319">
        <v>0</v>
      </c>
      <c r="D78" s="319">
        <v>0</v>
      </c>
      <c r="E78" s="319">
        <v>0</v>
      </c>
      <c r="F78" s="319">
        <v>0</v>
      </c>
      <c r="G78" s="319">
        <v>0</v>
      </c>
      <c r="H78" s="319">
        <v>0</v>
      </c>
      <c r="I78" s="319">
        <v>0</v>
      </c>
      <c r="J78" s="319">
        <v>0</v>
      </c>
      <c r="K78" s="319">
        <v>0</v>
      </c>
      <c r="L78" s="319">
        <v>0</v>
      </c>
      <c r="M78" s="324">
        <v>0</v>
      </c>
      <c r="N78" s="325">
        <v>0</v>
      </c>
    </row>
    <row r="79" spans="1:14" ht="18" customHeight="1" x14ac:dyDescent="0.15">
      <c r="A79" s="322" t="s">
        <v>399</v>
      </c>
      <c r="B79" s="323" t="s">
        <v>586</v>
      </c>
      <c r="C79" s="319">
        <v>2836</v>
      </c>
      <c r="D79" s="319">
        <v>0</v>
      </c>
      <c r="E79" s="319">
        <v>0</v>
      </c>
      <c r="F79" s="319">
        <v>2836</v>
      </c>
      <c r="G79" s="319">
        <v>5</v>
      </c>
      <c r="H79" s="319">
        <v>2831</v>
      </c>
      <c r="I79" s="319">
        <v>2795</v>
      </c>
      <c r="J79" s="319">
        <v>2371</v>
      </c>
      <c r="K79" s="319">
        <v>424</v>
      </c>
      <c r="L79" s="319">
        <v>36</v>
      </c>
      <c r="M79" s="324">
        <v>0.15417792828790958</v>
      </c>
      <c r="N79" s="325">
        <v>0.15417792828790958</v>
      </c>
    </row>
    <row r="80" spans="1:14" ht="18" customHeight="1" x14ac:dyDescent="0.15">
      <c r="A80" s="322" t="s">
        <v>400</v>
      </c>
      <c r="B80" s="323" t="s">
        <v>587</v>
      </c>
      <c r="C80" s="319">
        <v>23499</v>
      </c>
      <c r="D80" s="319">
        <v>145</v>
      </c>
      <c r="E80" s="319">
        <v>42</v>
      </c>
      <c r="F80" s="319">
        <v>23312</v>
      </c>
      <c r="G80" s="319">
        <v>1020</v>
      </c>
      <c r="H80" s="319">
        <v>22292</v>
      </c>
      <c r="I80" s="319">
        <v>21889</v>
      </c>
      <c r="J80" s="319">
        <v>17300</v>
      </c>
      <c r="K80" s="319">
        <v>4589</v>
      </c>
      <c r="L80" s="319">
        <v>403</v>
      </c>
      <c r="M80" s="324">
        <v>0.13636122053081787</v>
      </c>
      <c r="N80" s="325">
        <v>0.13527608719581369</v>
      </c>
    </row>
    <row r="81" spans="1:14" ht="18" customHeight="1" x14ac:dyDescent="0.15">
      <c r="A81" s="322" t="s">
        <v>401</v>
      </c>
      <c r="B81" s="323" t="s">
        <v>588</v>
      </c>
      <c r="C81" s="319">
        <v>0</v>
      </c>
      <c r="D81" s="319">
        <v>0</v>
      </c>
      <c r="E81" s="319">
        <v>0</v>
      </c>
      <c r="F81" s="319">
        <v>0</v>
      </c>
      <c r="G81" s="319">
        <v>0</v>
      </c>
      <c r="H81" s="319">
        <v>0</v>
      </c>
      <c r="I81" s="319">
        <v>0</v>
      </c>
      <c r="J81" s="319">
        <v>0</v>
      </c>
      <c r="K81" s="319">
        <v>0</v>
      </c>
      <c r="L81" s="319">
        <v>0</v>
      </c>
      <c r="M81" s="324">
        <v>0</v>
      </c>
      <c r="N81" s="325">
        <v>0</v>
      </c>
    </row>
    <row r="82" spans="1:14" ht="18" customHeight="1" x14ac:dyDescent="0.15">
      <c r="A82" s="322" t="s">
        <v>402</v>
      </c>
      <c r="B82" s="323" t="s">
        <v>589</v>
      </c>
      <c r="C82" s="319">
        <v>336</v>
      </c>
      <c r="D82" s="319">
        <v>0</v>
      </c>
      <c r="E82" s="319">
        <v>0</v>
      </c>
      <c r="F82" s="319">
        <v>336</v>
      </c>
      <c r="G82" s="319">
        <v>19</v>
      </c>
      <c r="H82" s="319">
        <v>317</v>
      </c>
      <c r="I82" s="319">
        <v>299</v>
      </c>
      <c r="J82" s="319">
        <v>243</v>
      </c>
      <c r="K82" s="319">
        <v>56</v>
      </c>
      <c r="L82" s="319">
        <v>18</v>
      </c>
      <c r="M82" s="324">
        <v>7.3524407805753769E-2</v>
      </c>
      <c r="N82" s="325">
        <v>7.3524407805753769E-2</v>
      </c>
    </row>
    <row r="83" spans="1:14" ht="18" customHeight="1" x14ac:dyDescent="0.15">
      <c r="A83" s="326" t="s">
        <v>403</v>
      </c>
      <c r="B83" s="323" t="s">
        <v>590</v>
      </c>
      <c r="C83" s="319">
        <v>176</v>
      </c>
      <c r="D83" s="327">
        <v>0</v>
      </c>
      <c r="E83" s="327">
        <v>0</v>
      </c>
      <c r="F83" s="319">
        <v>176</v>
      </c>
      <c r="G83" s="319">
        <v>0</v>
      </c>
      <c r="H83" s="319">
        <v>176</v>
      </c>
      <c r="I83" s="319">
        <v>176</v>
      </c>
      <c r="J83" s="327">
        <v>91</v>
      </c>
      <c r="K83" s="327">
        <v>85</v>
      </c>
      <c r="L83" s="327">
        <v>0</v>
      </c>
      <c r="M83" s="324">
        <v>2.4439257890825392E-2</v>
      </c>
      <c r="N83" s="325">
        <v>2.4439257890825392E-2</v>
      </c>
    </row>
    <row r="84" spans="1:14" ht="18" customHeight="1" x14ac:dyDescent="0.15">
      <c r="A84" s="326" t="s">
        <v>404</v>
      </c>
      <c r="B84" s="323" t="s">
        <v>659</v>
      </c>
      <c r="C84" s="319">
        <v>827</v>
      </c>
      <c r="D84" s="319">
        <v>4</v>
      </c>
      <c r="E84" s="319">
        <v>2</v>
      </c>
      <c r="F84" s="319">
        <v>821</v>
      </c>
      <c r="G84" s="319">
        <v>3</v>
      </c>
      <c r="H84" s="319">
        <v>818</v>
      </c>
      <c r="I84" s="319">
        <v>698</v>
      </c>
      <c r="J84" s="319">
        <v>400</v>
      </c>
      <c r="K84" s="319">
        <v>298</v>
      </c>
      <c r="L84" s="319">
        <v>120</v>
      </c>
      <c r="M84" s="324">
        <v>0.12969566527916873</v>
      </c>
      <c r="N84" s="325">
        <v>0.12875470519250004</v>
      </c>
    </row>
    <row r="85" spans="1:14" ht="18" customHeight="1" x14ac:dyDescent="0.15">
      <c r="A85" s="326" t="s">
        <v>405</v>
      </c>
      <c r="B85" s="323" t="s">
        <v>481</v>
      </c>
      <c r="C85" s="319">
        <v>916</v>
      </c>
      <c r="D85" s="319">
        <v>0</v>
      </c>
      <c r="E85" s="319">
        <v>0</v>
      </c>
      <c r="F85" s="319">
        <v>916</v>
      </c>
      <c r="G85" s="319">
        <v>26</v>
      </c>
      <c r="H85" s="319">
        <v>890</v>
      </c>
      <c r="I85" s="319">
        <v>862</v>
      </c>
      <c r="J85" s="319">
        <v>408</v>
      </c>
      <c r="K85" s="319">
        <v>454</v>
      </c>
      <c r="L85" s="319">
        <v>28</v>
      </c>
      <c r="M85" s="324">
        <v>9.0644704523497321E-2</v>
      </c>
      <c r="N85" s="325">
        <v>9.0644704523497321E-2</v>
      </c>
    </row>
    <row r="86" spans="1:14" ht="18" customHeight="1" x14ac:dyDescent="0.15">
      <c r="A86" s="326" t="s">
        <v>406</v>
      </c>
      <c r="B86" s="323" t="s">
        <v>660</v>
      </c>
      <c r="C86" s="319">
        <v>2420</v>
      </c>
      <c r="D86" s="319">
        <v>200</v>
      </c>
      <c r="E86" s="319">
        <v>60</v>
      </c>
      <c r="F86" s="319">
        <v>2160</v>
      </c>
      <c r="G86" s="319">
        <v>123</v>
      </c>
      <c r="H86" s="319">
        <v>2037</v>
      </c>
      <c r="I86" s="319">
        <v>1852</v>
      </c>
      <c r="J86" s="319">
        <v>1182</v>
      </c>
      <c r="K86" s="319">
        <v>670</v>
      </c>
      <c r="L86" s="319">
        <v>185</v>
      </c>
      <c r="M86" s="324">
        <v>4.7420052290209229E-2</v>
      </c>
      <c r="N86" s="325">
        <v>4.2325335928451217E-2</v>
      </c>
    </row>
    <row r="87" spans="1:14" ht="18" customHeight="1" x14ac:dyDescent="0.15">
      <c r="A87" s="326" t="s">
        <v>407</v>
      </c>
      <c r="B87" s="323" t="s">
        <v>661</v>
      </c>
      <c r="C87" s="319">
        <v>2527</v>
      </c>
      <c r="D87" s="319">
        <v>0</v>
      </c>
      <c r="E87" s="319">
        <v>0</v>
      </c>
      <c r="F87" s="319">
        <v>2527</v>
      </c>
      <c r="G87" s="319">
        <v>0</v>
      </c>
      <c r="H87" s="319">
        <v>2527</v>
      </c>
      <c r="I87" s="319">
        <v>2527</v>
      </c>
      <c r="J87" s="319">
        <v>1397</v>
      </c>
      <c r="K87" s="319">
        <v>1130</v>
      </c>
      <c r="L87" s="319">
        <v>0</v>
      </c>
      <c r="M87" s="324">
        <v>0.15129600263627446</v>
      </c>
      <c r="N87" s="325">
        <v>0.15129600263627446</v>
      </c>
    </row>
    <row r="88" spans="1:14" ht="18" customHeight="1" x14ac:dyDescent="0.15">
      <c r="A88" s="326" t="s">
        <v>408</v>
      </c>
      <c r="B88" s="323" t="s">
        <v>662</v>
      </c>
      <c r="C88" s="319">
        <v>824</v>
      </c>
      <c r="D88" s="319">
        <v>4</v>
      </c>
      <c r="E88" s="319">
        <v>1</v>
      </c>
      <c r="F88" s="319">
        <v>819</v>
      </c>
      <c r="G88" s="319">
        <v>10</v>
      </c>
      <c r="H88" s="319">
        <v>809</v>
      </c>
      <c r="I88" s="319">
        <v>807</v>
      </c>
      <c r="J88" s="319">
        <v>512</v>
      </c>
      <c r="K88" s="319">
        <v>295</v>
      </c>
      <c r="L88" s="319">
        <v>2</v>
      </c>
      <c r="M88" s="324">
        <v>5.8518417773622908E-3</v>
      </c>
      <c r="N88" s="325">
        <v>5.8163330287132478E-3</v>
      </c>
    </row>
    <row r="89" spans="1:14" ht="18" customHeight="1" x14ac:dyDescent="0.15">
      <c r="A89" s="326" t="s">
        <v>409</v>
      </c>
      <c r="B89" s="323" t="s">
        <v>594</v>
      </c>
      <c r="C89" s="319">
        <v>780</v>
      </c>
      <c r="D89" s="319">
        <v>0</v>
      </c>
      <c r="E89" s="319">
        <v>0</v>
      </c>
      <c r="F89" s="319">
        <v>780</v>
      </c>
      <c r="G89" s="319">
        <v>61</v>
      </c>
      <c r="H89" s="319">
        <v>719</v>
      </c>
      <c r="I89" s="319">
        <v>701</v>
      </c>
      <c r="J89" s="319">
        <v>519</v>
      </c>
      <c r="K89" s="319">
        <v>182</v>
      </c>
      <c r="L89" s="319">
        <v>18</v>
      </c>
      <c r="M89" s="324">
        <v>3.1778037416113111E-2</v>
      </c>
      <c r="N89" s="325">
        <v>3.1778037416113111E-2</v>
      </c>
    </row>
    <row r="90" spans="1:14" ht="18" customHeight="1" x14ac:dyDescent="0.15">
      <c r="A90" s="326" t="s">
        <v>410</v>
      </c>
      <c r="B90" s="323" t="s">
        <v>663</v>
      </c>
      <c r="C90" s="319">
        <v>4338</v>
      </c>
      <c r="D90" s="319">
        <v>32</v>
      </c>
      <c r="E90" s="319">
        <v>9</v>
      </c>
      <c r="F90" s="319">
        <v>4297</v>
      </c>
      <c r="G90" s="319">
        <v>279</v>
      </c>
      <c r="H90" s="319">
        <v>4018</v>
      </c>
      <c r="I90" s="319">
        <v>3942</v>
      </c>
      <c r="J90" s="319">
        <v>3338</v>
      </c>
      <c r="K90" s="319">
        <v>604</v>
      </c>
      <c r="L90" s="319">
        <v>76</v>
      </c>
      <c r="M90" s="324">
        <v>4.1356321066757414E-2</v>
      </c>
      <c r="N90" s="325">
        <v>4.0965447585029187E-2</v>
      </c>
    </row>
    <row r="91" spans="1:14" ht="18" customHeight="1" x14ac:dyDescent="0.15">
      <c r="A91" s="326" t="s">
        <v>411</v>
      </c>
      <c r="B91" s="323" t="s">
        <v>595</v>
      </c>
      <c r="C91" s="319">
        <v>23335</v>
      </c>
      <c r="D91" s="319">
        <v>0</v>
      </c>
      <c r="E91" s="319">
        <v>0</v>
      </c>
      <c r="F91" s="319">
        <v>23335</v>
      </c>
      <c r="G91" s="319">
        <v>0</v>
      </c>
      <c r="H91" s="319">
        <v>23335</v>
      </c>
      <c r="I91" s="319">
        <v>23033</v>
      </c>
      <c r="J91" s="319">
        <v>18364</v>
      </c>
      <c r="K91" s="319">
        <v>4669</v>
      </c>
      <c r="L91" s="319">
        <v>302</v>
      </c>
      <c r="M91" s="324">
        <v>7.3588239272978348E-2</v>
      </c>
      <c r="N91" s="325">
        <v>7.3588239272978348E-2</v>
      </c>
    </row>
    <row r="92" spans="1:14" ht="18" customHeight="1" x14ac:dyDescent="0.15">
      <c r="A92" s="326" t="s">
        <v>412</v>
      </c>
      <c r="B92" s="323" t="s">
        <v>596</v>
      </c>
      <c r="C92" s="319">
        <v>23441</v>
      </c>
      <c r="D92" s="319">
        <v>4</v>
      </c>
      <c r="E92" s="319">
        <v>0</v>
      </c>
      <c r="F92" s="319">
        <v>23437</v>
      </c>
      <c r="G92" s="319">
        <v>55</v>
      </c>
      <c r="H92" s="319">
        <v>23382</v>
      </c>
      <c r="I92" s="319">
        <v>22397</v>
      </c>
      <c r="J92" s="319">
        <v>16498</v>
      </c>
      <c r="K92" s="319">
        <v>5899</v>
      </c>
      <c r="L92" s="319">
        <v>985</v>
      </c>
      <c r="M92" s="324">
        <v>8.5142319158509547E-2</v>
      </c>
      <c r="N92" s="325">
        <v>8.5127790372338571E-2</v>
      </c>
    </row>
    <row r="93" spans="1:14" ht="18" customHeight="1" x14ac:dyDescent="0.15">
      <c r="A93" s="326" t="s">
        <v>413</v>
      </c>
      <c r="B93" s="323" t="s">
        <v>597</v>
      </c>
      <c r="C93" s="319">
        <v>6059</v>
      </c>
      <c r="D93" s="319">
        <v>0</v>
      </c>
      <c r="E93" s="319">
        <v>0</v>
      </c>
      <c r="F93" s="319">
        <v>6059</v>
      </c>
      <c r="G93" s="319">
        <v>52</v>
      </c>
      <c r="H93" s="319">
        <v>6007</v>
      </c>
      <c r="I93" s="319">
        <v>5477</v>
      </c>
      <c r="J93" s="319">
        <v>3542</v>
      </c>
      <c r="K93" s="319">
        <v>1935</v>
      </c>
      <c r="L93" s="319">
        <v>530</v>
      </c>
      <c r="M93" s="324">
        <v>5.4218532470677323E-2</v>
      </c>
      <c r="N93" s="325">
        <v>5.4218532470677323E-2</v>
      </c>
    </row>
    <row r="94" spans="1:14" ht="18" customHeight="1" x14ac:dyDescent="0.15">
      <c r="A94" s="326" t="s">
        <v>414</v>
      </c>
      <c r="B94" s="323" t="s">
        <v>664</v>
      </c>
      <c r="C94" s="319">
        <v>37019</v>
      </c>
      <c r="D94" s="319">
        <v>1487</v>
      </c>
      <c r="E94" s="319">
        <v>200</v>
      </c>
      <c r="F94" s="319">
        <v>35332</v>
      </c>
      <c r="G94" s="319">
        <v>1229</v>
      </c>
      <c r="H94" s="319">
        <v>34103</v>
      </c>
      <c r="I94" s="319">
        <v>33554</v>
      </c>
      <c r="J94" s="319">
        <v>26662</v>
      </c>
      <c r="K94" s="319">
        <v>6892</v>
      </c>
      <c r="L94" s="319">
        <v>549</v>
      </c>
      <c r="M94" s="324">
        <v>7.9032562528054295E-2</v>
      </c>
      <c r="N94" s="325">
        <v>7.5430954354283333E-2</v>
      </c>
    </row>
    <row r="95" spans="1:14" ht="18" customHeight="1" x14ac:dyDescent="0.15">
      <c r="A95" s="326" t="s">
        <v>415</v>
      </c>
      <c r="B95" s="323" t="s">
        <v>599</v>
      </c>
      <c r="C95" s="319">
        <v>21990</v>
      </c>
      <c r="D95" s="319">
        <v>37</v>
      </c>
      <c r="E95" s="319">
        <v>9</v>
      </c>
      <c r="F95" s="319">
        <v>21944</v>
      </c>
      <c r="G95" s="319">
        <v>440</v>
      </c>
      <c r="H95" s="319">
        <v>21504</v>
      </c>
      <c r="I95" s="319">
        <v>20659</v>
      </c>
      <c r="J95" s="319">
        <v>12632</v>
      </c>
      <c r="K95" s="319">
        <v>8027</v>
      </c>
      <c r="L95" s="319">
        <v>845</v>
      </c>
      <c r="M95" s="324">
        <v>0.22558653576451401</v>
      </c>
      <c r="N95" s="325">
        <v>0.22511464032817169</v>
      </c>
    </row>
    <row r="96" spans="1:14" ht="18" customHeight="1" x14ac:dyDescent="0.15">
      <c r="A96" s="326" t="s">
        <v>416</v>
      </c>
      <c r="B96" s="323" t="s">
        <v>665</v>
      </c>
      <c r="C96" s="319">
        <v>24593</v>
      </c>
      <c r="D96" s="319">
        <v>0</v>
      </c>
      <c r="E96" s="319">
        <v>0</v>
      </c>
      <c r="F96" s="319">
        <v>24593</v>
      </c>
      <c r="G96" s="319">
        <v>399</v>
      </c>
      <c r="H96" s="319">
        <v>24194</v>
      </c>
      <c r="I96" s="319">
        <v>22792</v>
      </c>
      <c r="J96" s="319">
        <v>13516</v>
      </c>
      <c r="K96" s="319">
        <v>9276</v>
      </c>
      <c r="L96" s="319">
        <v>1402</v>
      </c>
      <c r="M96" s="324">
        <v>0.2398035001774661</v>
      </c>
      <c r="N96" s="325">
        <v>0.2398035001774661</v>
      </c>
    </row>
    <row r="97" spans="1:14" ht="18" customHeight="1" x14ac:dyDescent="0.15">
      <c r="A97" s="326" t="s">
        <v>417</v>
      </c>
      <c r="B97" s="323" t="s">
        <v>601</v>
      </c>
      <c r="C97" s="319">
        <v>8590</v>
      </c>
      <c r="D97" s="319">
        <v>3</v>
      </c>
      <c r="E97" s="319">
        <v>3</v>
      </c>
      <c r="F97" s="319">
        <v>8584</v>
      </c>
      <c r="G97" s="319">
        <v>1423</v>
      </c>
      <c r="H97" s="319">
        <v>7161</v>
      </c>
      <c r="I97" s="319">
        <v>6885</v>
      </c>
      <c r="J97" s="319">
        <v>5082</v>
      </c>
      <c r="K97" s="319">
        <v>1803</v>
      </c>
      <c r="L97" s="319">
        <v>276</v>
      </c>
      <c r="M97" s="324">
        <v>0.20041704944806568</v>
      </c>
      <c r="N97" s="325">
        <v>0.20027706082214153</v>
      </c>
    </row>
    <row r="98" spans="1:14" ht="18" customHeight="1" x14ac:dyDescent="0.15">
      <c r="A98" s="326" t="s">
        <v>418</v>
      </c>
      <c r="B98" s="323" t="s">
        <v>602</v>
      </c>
      <c r="C98" s="319">
        <v>3224</v>
      </c>
      <c r="D98" s="319">
        <v>18</v>
      </c>
      <c r="E98" s="319">
        <v>9</v>
      </c>
      <c r="F98" s="319">
        <v>3197</v>
      </c>
      <c r="G98" s="319">
        <v>214</v>
      </c>
      <c r="H98" s="319">
        <v>2983</v>
      </c>
      <c r="I98" s="319">
        <v>2916</v>
      </c>
      <c r="J98" s="319">
        <v>2148</v>
      </c>
      <c r="K98" s="319">
        <v>768</v>
      </c>
      <c r="L98" s="319">
        <v>67</v>
      </c>
      <c r="M98" s="324">
        <v>3.5407020614749339E-2</v>
      </c>
      <c r="N98" s="325">
        <v>3.5110497799427307E-2</v>
      </c>
    </row>
    <row r="99" spans="1:14" ht="18" customHeight="1" x14ac:dyDescent="0.15">
      <c r="A99" s="326" t="s">
        <v>419</v>
      </c>
      <c r="B99" s="323" t="s">
        <v>603</v>
      </c>
      <c r="C99" s="319">
        <v>449</v>
      </c>
      <c r="D99" s="319">
        <v>40</v>
      </c>
      <c r="E99" s="319">
        <v>20</v>
      </c>
      <c r="F99" s="319">
        <v>389</v>
      </c>
      <c r="G99" s="319">
        <v>69</v>
      </c>
      <c r="H99" s="319">
        <v>320</v>
      </c>
      <c r="I99" s="319">
        <v>310</v>
      </c>
      <c r="J99" s="319">
        <v>263</v>
      </c>
      <c r="K99" s="319">
        <v>47</v>
      </c>
      <c r="L99" s="319">
        <v>10</v>
      </c>
      <c r="M99" s="324">
        <v>2.4615029706887077E-2</v>
      </c>
      <c r="N99" s="325">
        <v>2.1325716160309739E-2</v>
      </c>
    </row>
    <row r="100" spans="1:14" ht="18" customHeight="1" x14ac:dyDescent="0.15">
      <c r="A100" s="326" t="s">
        <v>420</v>
      </c>
      <c r="B100" s="323" t="s">
        <v>604</v>
      </c>
      <c r="C100" s="319">
        <v>5623</v>
      </c>
      <c r="D100" s="319">
        <v>680</v>
      </c>
      <c r="E100" s="319">
        <v>330</v>
      </c>
      <c r="F100" s="319">
        <v>4613</v>
      </c>
      <c r="G100" s="319">
        <v>723</v>
      </c>
      <c r="H100" s="319">
        <v>3890</v>
      </c>
      <c r="I100" s="319">
        <v>3816</v>
      </c>
      <c r="J100" s="319">
        <v>3427</v>
      </c>
      <c r="K100" s="319">
        <v>389</v>
      </c>
      <c r="L100" s="319">
        <v>74</v>
      </c>
      <c r="M100" s="324">
        <v>4.2211513991806927E-2</v>
      </c>
      <c r="N100" s="325">
        <v>3.4629506321217383E-2</v>
      </c>
    </row>
    <row r="101" spans="1:14" ht="18" customHeight="1" x14ac:dyDescent="0.15">
      <c r="A101" s="326" t="s">
        <v>421</v>
      </c>
      <c r="B101" s="323" t="s">
        <v>605</v>
      </c>
      <c r="C101" s="319">
        <v>32950</v>
      </c>
      <c r="D101" s="319">
        <v>4147</v>
      </c>
      <c r="E101" s="319">
        <v>627</v>
      </c>
      <c r="F101" s="319">
        <v>28176</v>
      </c>
      <c r="G101" s="319">
        <v>1448</v>
      </c>
      <c r="H101" s="319">
        <v>26728</v>
      </c>
      <c r="I101" s="319">
        <v>25966</v>
      </c>
      <c r="J101" s="319">
        <v>13927</v>
      </c>
      <c r="K101" s="319">
        <v>12039</v>
      </c>
      <c r="L101" s="319">
        <v>762</v>
      </c>
      <c r="M101" s="324">
        <v>0.13693648480635676</v>
      </c>
      <c r="N101" s="325">
        <v>0.11709627908661328</v>
      </c>
    </row>
    <row r="102" spans="1:14" ht="18" customHeight="1" x14ac:dyDescent="0.15">
      <c r="A102" s="326" t="s">
        <v>422</v>
      </c>
      <c r="B102" s="323" t="s">
        <v>666</v>
      </c>
      <c r="C102" s="319">
        <v>11046</v>
      </c>
      <c r="D102" s="319">
        <v>358</v>
      </c>
      <c r="E102" s="319">
        <v>289</v>
      </c>
      <c r="F102" s="319">
        <v>10399</v>
      </c>
      <c r="G102" s="319">
        <v>500</v>
      </c>
      <c r="H102" s="319">
        <v>9899</v>
      </c>
      <c r="I102" s="319">
        <v>9224</v>
      </c>
      <c r="J102" s="319">
        <v>4452</v>
      </c>
      <c r="K102" s="319">
        <v>4772</v>
      </c>
      <c r="L102" s="319">
        <v>675</v>
      </c>
      <c r="M102" s="324">
        <v>0.16159862973256789</v>
      </c>
      <c r="N102" s="325">
        <v>0.15213327454182268</v>
      </c>
    </row>
    <row r="103" spans="1:14" ht="18" customHeight="1" x14ac:dyDescent="0.15">
      <c r="A103" s="326" t="s">
        <v>423</v>
      </c>
      <c r="B103" s="323" t="s">
        <v>667</v>
      </c>
      <c r="C103" s="319">
        <v>32646</v>
      </c>
      <c r="D103" s="319">
        <v>3840</v>
      </c>
      <c r="E103" s="319">
        <v>1791</v>
      </c>
      <c r="F103" s="319">
        <v>27015</v>
      </c>
      <c r="G103" s="319">
        <v>1023</v>
      </c>
      <c r="H103" s="319">
        <v>25992</v>
      </c>
      <c r="I103" s="319">
        <v>23964</v>
      </c>
      <c r="J103" s="319">
        <v>6474</v>
      </c>
      <c r="K103" s="319">
        <v>17490</v>
      </c>
      <c r="L103" s="319">
        <v>2028</v>
      </c>
      <c r="M103" s="324">
        <v>0.22922657831830853</v>
      </c>
      <c r="N103" s="325">
        <v>0.18968804794673483</v>
      </c>
    </row>
    <row r="104" spans="1:14" ht="18" customHeight="1" x14ac:dyDescent="0.15">
      <c r="A104" s="326" t="s">
        <v>424</v>
      </c>
      <c r="B104" s="323" t="s">
        <v>607</v>
      </c>
      <c r="C104" s="319">
        <v>12868</v>
      </c>
      <c r="D104" s="319">
        <v>4321</v>
      </c>
      <c r="E104" s="319">
        <v>1277</v>
      </c>
      <c r="F104" s="319">
        <v>7270</v>
      </c>
      <c r="G104" s="319">
        <v>433</v>
      </c>
      <c r="H104" s="319">
        <v>6837</v>
      </c>
      <c r="I104" s="319">
        <v>6492</v>
      </c>
      <c r="J104" s="319">
        <v>3883</v>
      </c>
      <c r="K104" s="319">
        <v>2609</v>
      </c>
      <c r="L104" s="319">
        <v>345</v>
      </c>
      <c r="M104" s="324">
        <v>0.28731763267954508</v>
      </c>
      <c r="N104" s="325">
        <v>0.16232508467363169</v>
      </c>
    </row>
    <row r="105" spans="1:14" ht="18" customHeight="1" x14ac:dyDescent="0.15">
      <c r="A105" s="326" t="s">
        <v>425</v>
      </c>
      <c r="B105" s="323" t="s">
        <v>668</v>
      </c>
      <c r="C105" s="319">
        <v>8228</v>
      </c>
      <c r="D105" s="319">
        <v>244</v>
      </c>
      <c r="E105" s="319">
        <v>31</v>
      </c>
      <c r="F105" s="319">
        <v>7953</v>
      </c>
      <c r="G105" s="319">
        <v>354</v>
      </c>
      <c r="H105" s="319">
        <v>7599</v>
      </c>
      <c r="I105" s="319">
        <v>6748</v>
      </c>
      <c r="J105" s="319">
        <v>3301</v>
      </c>
      <c r="K105" s="319">
        <v>3447</v>
      </c>
      <c r="L105" s="319">
        <v>851</v>
      </c>
      <c r="M105" s="324">
        <v>0.12206813749079685</v>
      </c>
      <c r="N105" s="325">
        <v>0.11798832006129162</v>
      </c>
    </row>
    <row r="106" spans="1:14" ht="18" customHeight="1" x14ac:dyDescent="0.15">
      <c r="A106" s="326" t="s">
        <v>426</v>
      </c>
      <c r="B106" s="323" t="s">
        <v>609</v>
      </c>
      <c r="C106" s="319">
        <v>8225</v>
      </c>
      <c r="D106" s="319">
        <v>2166</v>
      </c>
      <c r="E106" s="319">
        <v>149</v>
      </c>
      <c r="F106" s="319">
        <v>5910</v>
      </c>
      <c r="G106" s="319">
        <v>445</v>
      </c>
      <c r="H106" s="319">
        <v>5465</v>
      </c>
      <c r="I106" s="319">
        <v>4930</v>
      </c>
      <c r="J106" s="319">
        <v>2110</v>
      </c>
      <c r="K106" s="319">
        <v>2820</v>
      </c>
      <c r="L106" s="319">
        <v>535</v>
      </c>
      <c r="M106" s="324">
        <v>0.15246265559323757</v>
      </c>
      <c r="N106" s="325">
        <v>0.10955067411015611</v>
      </c>
    </row>
    <row r="107" spans="1:14" ht="18" customHeight="1" x14ac:dyDescent="0.15">
      <c r="A107" s="326" t="s">
        <v>427</v>
      </c>
      <c r="B107" s="323" t="s">
        <v>669</v>
      </c>
      <c r="C107" s="319">
        <v>0</v>
      </c>
      <c r="D107" s="319">
        <v>0</v>
      </c>
      <c r="E107" s="319">
        <v>0</v>
      </c>
      <c r="F107" s="319">
        <v>0</v>
      </c>
      <c r="G107" s="319">
        <v>0</v>
      </c>
      <c r="H107" s="319">
        <v>0</v>
      </c>
      <c r="I107" s="319">
        <v>0</v>
      </c>
      <c r="J107" s="319">
        <v>0</v>
      </c>
      <c r="K107" s="319">
        <v>0</v>
      </c>
      <c r="L107" s="319">
        <v>0</v>
      </c>
      <c r="M107" s="324">
        <v>0</v>
      </c>
      <c r="N107" s="325">
        <v>0</v>
      </c>
    </row>
    <row r="108" spans="1:14" ht="18" customHeight="1" thickBot="1" x14ac:dyDescent="0.2">
      <c r="A108" s="326" t="s">
        <v>428</v>
      </c>
      <c r="B108" s="323" t="s">
        <v>670</v>
      </c>
      <c r="C108" s="319">
        <v>286</v>
      </c>
      <c r="D108" s="327">
        <v>1</v>
      </c>
      <c r="E108" s="327">
        <v>1</v>
      </c>
      <c r="F108" s="319">
        <v>284</v>
      </c>
      <c r="G108" s="319">
        <v>29</v>
      </c>
      <c r="H108" s="319">
        <v>255</v>
      </c>
      <c r="I108" s="319">
        <v>244</v>
      </c>
      <c r="J108" s="327">
        <v>209</v>
      </c>
      <c r="K108" s="327">
        <v>35</v>
      </c>
      <c r="L108" s="327">
        <v>11</v>
      </c>
      <c r="M108" s="324">
        <v>6.3420597932501814E-3</v>
      </c>
      <c r="N108" s="325">
        <v>6.2977097247659142E-3</v>
      </c>
    </row>
    <row r="109" spans="1:14" ht="18" customHeight="1" thickBot="1" x14ac:dyDescent="0.2">
      <c r="A109" s="328"/>
      <c r="B109" s="329" t="s">
        <v>13</v>
      </c>
      <c r="C109" s="330">
        <v>687003</v>
      </c>
      <c r="D109" s="331">
        <v>77718</v>
      </c>
      <c r="E109" s="331">
        <v>41946</v>
      </c>
      <c r="F109" s="330">
        <v>567339</v>
      </c>
      <c r="G109" s="330">
        <v>34615</v>
      </c>
      <c r="H109" s="330">
        <v>532724</v>
      </c>
      <c r="I109" s="330">
        <v>512415</v>
      </c>
      <c r="J109" s="331">
        <v>343738</v>
      </c>
      <c r="K109" s="332">
        <v>168677</v>
      </c>
      <c r="L109" s="332">
        <v>20309</v>
      </c>
      <c r="M109" s="333">
        <v>7.7752235952849358E-2</v>
      </c>
      <c r="N109" s="334">
        <v>6.4209145801770298E-2</v>
      </c>
    </row>
  </sheetData>
  <sheetProtection sheet="1" objects="1" scenarios="1"/>
  <mergeCells count="11">
    <mergeCell ref="N3:N6"/>
    <mergeCell ref="G4:G6"/>
    <mergeCell ref="H4:H6"/>
    <mergeCell ref="I5:I6"/>
    <mergeCell ref="L5:L6"/>
    <mergeCell ref="M3:M6"/>
    <mergeCell ref="A3:B6"/>
    <mergeCell ref="C3:C6"/>
    <mergeCell ref="D3:D6"/>
    <mergeCell ref="E3:E6"/>
    <mergeCell ref="F3:F6"/>
  </mergeCells>
  <phoneticPr fontId="4"/>
  <pageMargins left="0.59055118110236227" right="0.39370078740157483" top="0.59055118110236227" bottom="0.59055118110236227" header="0.51181102362204722" footer="0.51181102362204722"/>
  <pageSetup paperSize="9" scale="70" fitToHeight="2"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26"/>
  <sheetViews>
    <sheetView showGridLines="0" zoomScaleNormal="100" workbookViewId="0"/>
  </sheetViews>
  <sheetFormatPr defaultRowHeight="13.5" x14ac:dyDescent="0.15"/>
  <cols>
    <col min="1" max="1" width="2.625" style="3" customWidth="1"/>
    <col min="2" max="2" width="7.375" style="3" customWidth="1"/>
    <col min="3" max="5" width="9" style="3"/>
    <col min="6" max="6" width="10.5" style="3" bestFit="1" customWidth="1"/>
    <col min="7" max="7" width="10.625" style="3" customWidth="1"/>
    <col min="8" max="8" width="10.375" style="3" customWidth="1"/>
    <col min="9" max="16384" width="9" style="3"/>
  </cols>
  <sheetData>
    <row r="1" spans="2:7" x14ac:dyDescent="0.15">
      <c r="B1" s="192"/>
    </row>
    <row r="3" spans="2:7" x14ac:dyDescent="0.15">
      <c r="B3" s="4" t="s">
        <v>31</v>
      </c>
      <c r="D3" s="4"/>
      <c r="E3" s="4"/>
    </row>
    <row r="4" spans="2:7" x14ac:dyDescent="0.15">
      <c r="B4" s="7" t="s">
        <v>30</v>
      </c>
      <c r="D4" s="4"/>
      <c r="E4" s="4"/>
    </row>
    <row r="5" spans="2:7" x14ac:dyDescent="0.15">
      <c r="B5" s="3" t="s">
        <v>271</v>
      </c>
    </row>
    <row r="7" spans="2:7" ht="40.5" customHeight="1" x14ac:dyDescent="0.15">
      <c r="C7" s="6"/>
      <c r="D7" s="5" t="s">
        <v>26</v>
      </c>
      <c r="E7" s="5" t="s">
        <v>27</v>
      </c>
      <c r="F7" s="355" t="s">
        <v>511</v>
      </c>
      <c r="G7" s="355" t="s">
        <v>512</v>
      </c>
    </row>
    <row r="8" spans="2:7" x14ac:dyDescent="0.15">
      <c r="C8" s="219" t="s">
        <v>473</v>
      </c>
      <c r="D8" s="351">
        <v>294900</v>
      </c>
      <c r="E8" s="351">
        <v>435359</v>
      </c>
      <c r="F8" s="356">
        <f t="shared" ref="F8:F16" si="0">D8/E8</f>
        <v>0.67737200792908836</v>
      </c>
      <c r="G8" s="357"/>
    </row>
    <row r="9" spans="2:7" x14ac:dyDescent="0.15">
      <c r="C9" s="8" t="s">
        <v>28</v>
      </c>
      <c r="D9" s="352">
        <v>288154</v>
      </c>
      <c r="E9" s="352">
        <v>453147</v>
      </c>
      <c r="F9" s="356">
        <f t="shared" si="0"/>
        <v>0.63589519515742132</v>
      </c>
      <c r="G9" s="357"/>
    </row>
    <row r="10" spans="2:7" x14ac:dyDescent="0.15">
      <c r="C10" s="8" t="s">
        <v>29</v>
      </c>
      <c r="D10" s="351">
        <v>289923</v>
      </c>
      <c r="E10" s="351">
        <v>480680</v>
      </c>
      <c r="F10" s="356">
        <f t="shared" si="0"/>
        <v>0.60315178497129063</v>
      </c>
      <c r="G10" s="356">
        <f>AVERAGE(F8:F10)</f>
        <v>0.63880632935260007</v>
      </c>
    </row>
    <row r="11" spans="2:7" x14ac:dyDescent="0.15">
      <c r="C11" s="8" t="s">
        <v>325</v>
      </c>
      <c r="D11" s="353">
        <v>284201</v>
      </c>
      <c r="E11" s="354">
        <v>454194</v>
      </c>
      <c r="F11" s="356">
        <f t="shared" si="0"/>
        <v>0.62572601135197736</v>
      </c>
      <c r="G11" s="356">
        <f t="shared" ref="G11:G16" si="1">AVERAGE(F9:F11)</f>
        <v>0.62159099716022981</v>
      </c>
    </row>
    <row r="12" spans="2:7" x14ac:dyDescent="0.15">
      <c r="C12" s="8" t="s">
        <v>471</v>
      </c>
      <c r="D12" s="354">
        <v>293504</v>
      </c>
      <c r="E12" s="354">
        <v>460582</v>
      </c>
      <c r="F12" s="356">
        <f t="shared" si="0"/>
        <v>0.63724591929341567</v>
      </c>
      <c r="G12" s="356">
        <f t="shared" si="1"/>
        <v>0.62204123853889459</v>
      </c>
    </row>
    <row r="13" spans="2:7" x14ac:dyDescent="0.15">
      <c r="C13" s="8" t="s">
        <v>472</v>
      </c>
      <c r="D13" s="354">
        <v>247904</v>
      </c>
      <c r="E13" s="354">
        <v>459612</v>
      </c>
      <c r="F13" s="356">
        <f t="shared" si="0"/>
        <v>0.5393766916442565</v>
      </c>
      <c r="G13" s="356">
        <f t="shared" si="1"/>
        <v>0.60078287409654985</v>
      </c>
    </row>
    <row r="14" spans="2:7" x14ac:dyDescent="0.15">
      <c r="C14" s="8" t="s">
        <v>508</v>
      </c>
      <c r="D14" s="354">
        <v>295164</v>
      </c>
      <c r="E14" s="354">
        <v>464673</v>
      </c>
      <c r="F14" s="356">
        <f t="shared" si="0"/>
        <v>0.63520798497007569</v>
      </c>
      <c r="G14" s="356">
        <f t="shared" si="1"/>
        <v>0.60394353196924921</v>
      </c>
    </row>
    <row r="15" spans="2:7" x14ac:dyDescent="0.15">
      <c r="C15" s="8" t="s">
        <v>509</v>
      </c>
      <c r="D15" s="354">
        <v>306673</v>
      </c>
      <c r="E15" s="354">
        <v>465505</v>
      </c>
      <c r="F15" s="356">
        <f t="shared" si="0"/>
        <v>0.65879636094134331</v>
      </c>
      <c r="G15" s="356">
        <f t="shared" si="1"/>
        <v>0.6111270125185585</v>
      </c>
    </row>
    <row r="16" spans="2:7" x14ac:dyDescent="0.15">
      <c r="C16" s="8" t="s">
        <v>510</v>
      </c>
      <c r="D16" s="354">
        <v>255599</v>
      </c>
      <c r="E16" s="354">
        <v>462599</v>
      </c>
      <c r="F16" s="356">
        <f t="shared" si="0"/>
        <v>0.55252821558196197</v>
      </c>
      <c r="G16" s="356">
        <f t="shared" si="1"/>
        <v>0.61551085383112702</v>
      </c>
    </row>
    <row r="17" spans="3:10" x14ac:dyDescent="0.15">
      <c r="C17" s="8" t="s">
        <v>515</v>
      </c>
      <c r="D17" s="354">
        <v>315496</v>
      </c>
      <c r="E17" s="354">
        <v>499742</v>
      </c>
      <c r="F17" s="356">
        <f t="shared" ref="F17:F19" si="2">D17/E17</f>
        <v>0.63131775996414152</v>
      </c>
      <c r="G17" s="356">
        <f t="shared" ref="G17" si="3">AVERAGE(F15:F17)</f>
        <v>0.61421411216248234</v>
      </c>
    </row>
    <row r="18" spans="3:10" x14ac:dyDescent="0.15">
      <c r="C18" s="8" t="s">
        <v>516</v>
      </c>
      <c r="D18" s="354">
        <v>288790</v>
      </c>
      <c r="E18" s="354">
        <v>505610</v>
      </c>
      <c r="F18" s="356">
        <f t="shared" si="2"/>
        <v>0.57117145626075438</v>
      </c>
      <c r="G18" s="356">
        <f t="shared" ref="G18:G23" si="4">AVERAGE(F16:F18)</f>
        <v>0.58500581060228596</v>
      </c>
    </row>
    <row r="19" spans="3:10" x14ac:dyDescent="0.15">
      <c r="C19" s="8" t="s">
        <v>520</v>
      </c>
      <c r="D19" s="354">
        <v>231071</v>
      </c>
      <c r="E19" s="354">
        <v>463013</v>
      </c>
      <c r="F19" s="356">
        <f t="shared" si="2"/>
        <v>0.49905942165770723</v>
      </c>
      <c r="G19" s="356">
        <f t="shared" si="4"/>
        <v>0.56718287929420097</v>
      </c>
    </row>
    <row r="20" spans="3:10" x14ac:dyDescent="0.15">
      <c r="C20" s="8" t="s">
        <v>677</v>
      </c>
      <c r="D20" s="354">
        <v>286825</v>
      </c>
      <c r="E20" s="354">
        <v>506558</v>
      </c>
      <c r="F20" s="356">
        <f t="shared" ref="F20" si="5">D20/E20</f>
        <v>0.56622341370583429</v>
      </c>
      <c r="G20" s="356">
        <f t="shared" si="4"/>
        <v>0.5454847638747653</v>
      </c>
    </row>
    <row r="21" spans="3:10" ht="13.5" customHeight="1" x14ac:dyDescent="0.15">
      <c r="C21" s="8" t="s">
        <v>680</v>
      </c>
      <c r="D21" s="354">
        <v>274348</v>
      </c>
      <c r="E21" s="354">
        <v>528386</v>
      </c>
      <c r="F21" s="356">
        <f t="shared" ref="F21" si="6">D21/E21</f>
        <v>0.51921890436158413</v>
      </c>
      <c r="G21" s="356">
        <f t="shared" si="4"/>
        <v>0.52816724657504188</v>
      </c>
      <c r="H21" s="364"/>
      <c r="I21" s="364"/>
      <c r="J21" s="364"/>
    </row>
    <row r="22" spans="3:10" ht="13.5" customHeight="1" x14ac:dyDescent="0.15">
      <c r="C22" s="8" t="s">
        <v>686</v>
      </c>
      <c r="D22" s="354">
        <v>290513</v>
      </c>
      <c r="E22" s="354">
        <v>530200</v>
      </c>
      <c r="F22" s="356">
        <f t="shared" ref="F22" si="7">D22/E22</f>
        <v>0.54793096944549224</v>
      </c>
      <c r="G22" s="356">
        <f t="shared" si="4"/>
        <v>0.54445776250430356</v>
      </c>
      <c r="H22" s="364"/>
      <c r="I22" s="364"/>
      <c r="J22" s="364"/>
    </row>
    <row r="23" spans="3:10" ht="13.5" customHeight="1" x14ac:dyDescent="0.15">
      <c r="C23" s="8" t="s">
        <v>687</v>
      </c>
      <c r="D23" s="354">
        <v>306546</v>
      </c>
      <c r="E23" s="354">
        <v>562723</v>
      </c>
      <c r="F23" s="356">
        <f t="shared" ref="F23" si="8">D23/E23</f>
        <v>0.54475470169159601</v>
      </c>
      <c r="G23" s="356">
        <f t="shared" si="4"/>
        <v>0.53730152516622409</v>
      </c>
      <c r="H23" s="364"/>
      <c r="I23" s="364"/>
      <c r="J23" s="364"/>
    </row>
    <row r="24" spans="3:10" x14ac:dyDescent="0.15">
      <c r="C24" s="364"/>
      <c r="D24" s="364"/>
      <c r="E24" s="364"/>
      <c r="F24" s="364"/>
      <c r="G24" s="364"/>
      <c r="H24" s="364"/>
      <c r="I24" s="364"/>
      <c r="J24" s="364"/>
    </row>
    <row r="25" spans="3:10" x14ac:dyDescent="0.15">
      <c r="C25" s="364"/>
      <c r="D25" s="364"/>
      <c r="E25" s="364"/>
      <c r="F25" s="364"/>
      <c r="G25" s="364"/>
      <c r="H25" s="364"/>
      <c r="I25" s="364"/>
      <c r="J25" s="364"/>
    </row>
    <row r="26" spans="3:10" x14ac:dyDescent="0.15">
      <c r="C26" s="350"/>
    </row>
  </sheetData>
  <sheetProtection sheet="1" objects="1" scenarios="1"/>
  <phoneticPr fontId="4"/>
  <pageMargins left="0.74803149606299213" right="0.74803149606299213" top="0.98425196850393704" bottom="0.98425196850393704"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利用上の注意</vt:lpstr>
      <vt:lpstr>使い方</vt:lpstr>
      <vt:lpstr>入力・分析シート</vt:lpstr>
      <vt:lpstr>分析結果</vt:lpstr>
      <vt:lpstr>生産者価格評価表</vt:lpstr>
      <vt:lpstr>投入係数表</vt:lpstr>
      <vt:lpstr>逆行列係数表(I-(I-M)A)^-1</vt:lpstr>
      <vt:lpstr>雇用表(102部門）</vt:lpstr>
      <vt:lpstr>消費転換係数</vt:lpstr>
      <vt:lpstr>'逆行列係数表(I-(I-M)A)^-1'!Print_Area</vt:lpstr>
      <vt:lpstr>'雇用表(102部門）'!Print_Area</vt:lpstr>
      <vt:lpstr>使い方!Print_Area</vt:lpstr>
      <vt:lpstr>生産者価格評価表!Print_Area</vt:lpstr>
      <vt:lpstr>投入係数表!Print_Area</vt:lpstr>
      <vt:lpstr>分析結果!Print_Area</vt:lpstr>
      <vt:lpstr>利用上の注意!Print_Area</vt:lpstr>
      <vt:lpstr>消費転換係数</vt:lpstr>
    </vt:vector>
  </TitlesOfParts>
  <Company>岩手県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岩手県ふるさと振興部調査統計課調査分析担当</dc:creator>
  <cp:lastModifiedBy>.</cp:lastModifiedBy>
  <cp:lastPrinted>2024-04-04T01:33:38Z</cp:lastPrinted>
  <dcterms:created xsi:type="dcterms:W3CDTF">2012-02-28T04:02:31Z</dcterms:created>
  <dcterms:modified xsi:type="dcterms:W3CDTF">2025-02-17T01:58:05Z</dcterms:modified>
</cp:coreProperties>
</file>