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235" windowHeight="9180" activeTab="0"/>
  </bookViews>
  <sheets>
    <sheet name="15" sheetId="1" r:id="rId1"/>
  </sheets>
  <externalReferences>
    <externalReference r:id="rId4"/>
  </externalReferences>
  <definedNames>
    <definedName name="_xlfn.IFERROR" hidden="1">#NAME?</definedName>
    <definedName name="_xlnm.Print_Area" localSheetId="0">'15'!$A$1:$N$75</definedName>
    <definedName name="外部項目CD">#REF!</definedName>
    <definedName name="整理番号">#REF!</definedName>
  </definedNames>
  <calcPr fullCalcOnLoad="1"/>
</workbook>
</file>

<file path=xl/sharedStrings.xml><?xml version="1.0" encoding="utf-8"?>
<sst xmlns="http://schemas.openxmlformats.org/spreadsheetml/2006/main" count="67" uniqueCount="44">
  <si>
    <t>15　上水道事業の供給収益・給水原価</t>
  </si>
  <si>
    <t>年　　度</t>
  </si>
  <si>
    <t>新年度</t>
  </si>
  <si>
    <r>
      <t>平均供給収益
 (円／ｍ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)</t>
    </r>
  </si>
  <si>
    <r>
      <t>平均給水原価
 (円／ｍ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)</t>
    </r>
  </si>
  <si>
    <t>ラベル</t>
  </si>
  <si>
    <t>S60</t>
  </si>
  <si>
    <t>営業費用-受託工事費</t>
  </si>
  <si>
    <t>営業費用</t>
  </si>
  <si>
    <t>減価償却費</t>
  </si>
  <si>
    <t>資産減耗費</t>
  </si>
  <si>
    <t>平成27年度の給水原価の内訳</t>
  </si>
  <si>
    <t>原水浄水費</t>
  </si>
  <si>
    <t>業務総係費</t>
  </si>
  <si>
    <t>配水給水費</t>
  </si>
  <si>
    <t>その他</t>
  </si>
  <si>
    <t>営業外費用</t>
  </si>
  <si>
    <t>特別損失</t>
  </si>
  <si>
    <t>計</t>
  </si>
  <si>
    <t>計-材料及び不用品売却原価</t>
  </si>
  <si>
    <t>事業費用</t>
  </si>
  <si>
    <t>ラベル</t>
  </si>
  <si>
    <t>支払利息</t>
  </si>
  <si>
    <t>直接人件費</t>
  </si>
  <si>
    <t>間接人件費</t>
  </si>
  <si>
    <t>動力費</t>
  </si>
  <si>
    <t>修繕費</t>
  </si>
  <si>
    <t>薬品費</t>
  </si>
  <si>
    <t>受水費</t>
  </si>
  <si>
    <t>その他-（特別損失+材料及び不用品売却原価）</t>
  </si>
  <si>
    <t>その他･委託料</t>
  </si>
  <si>
    <t>計</t>
  </si>
  <si>
    <t>受託工事費</t>
  </si>
  <si>
    <t>計-（特別損失+材料及び不用品売却原価）</t>
  </si>
  <si>
    <t>合計</t>
  </si>
  <si>
    <t>年間有収水量</t>
  </si>
  <si>
    <t>給水収益</t>
  </si>
  <si>
    <t>※　東日本大震災の影響により、統計データの一部が得られなかった。</t>
  </si>
  <si>
    <t>収益</t>
  </si>
  <si>
    <t>原価</t>
  </si>
  <si>
    <t>昭和60年度の給水原価の内訳</t>
  </si>
  <si>
    <t>年　　度</t>
  </si>
  <si>
    <r>
      <t>平均供給収益
 (円／ｍ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)</t>
    </r>
  </si>
  <si>
    <r>
      <t>平均給水原価
 (円／ｍ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</si>
</sst>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 0\ 0"/>
    <numFmt numFmtId="178" formatCode="\ 00.0"/>
    <numFmt numFmtId="179" formatCode="\ 000.0"/>
    <numFmt numFmtId="180" formatCode="0.0_);[Red]\(0.0\)"/>
    <numFmt numFmtId="181" formatCode="0.0"/>
    <numFmt numFmtId="182" formatCode="#,##0.0_ "/>
    <numFmt numFmtId="183" formatCode="\ 000,000"/>
    <numFmt numFmtId="184" formatCode="_-* #,##0_-;\-* #,##0_-;_-* &quot;-&quot;_-;_-@_-"/>
    <numFmt numFmtId="185" formatCode="0_);[Red]\(0\)"/>
    <numFmt numFmtId="186" formatCode="#0.0&quot;円&quot;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20"/>
      <name val="ＭＳ 明朝"/>
      <family val="1"/>
    </font>
    <font>
      <sz val="6"/>
      <name val="ＭＳ Ｐゴシック"/>
      <family val="3"/>
    </font>
    <font>
      <sz val="6"/>
      <name val="明朝体"/>
      <family val="3"/>
    </font>
    <font>
      <sz val="10.5"/>
      <name val="ＭＳ 明朝"/>
      <family val="1"/>
    </font>
    <font>
      <sz val="12"/>
      <name val="ＭＳ 明朝"/>
      <family val="1"/>
    </font>
    <font>
      <vertAlign val="superscript"/>
      <sz val="12"/>
      <name val="ＭＳ 明朝"/>
      <family val="1"/>
    </font>
    <font>
      <sz val="11"/>
      <name val="ＭＳ 明朝"/>
      <family val="1"/>
    </font>
    <font>
      <u val="single"/>
      <sz val="12"/>
      <name val="ＭＳ 明朝"/>
      <family val="1"/>
    </font>
    <font>
      <sz val="10.75"/>
      <color indexed="8"/>
      <name val="ＭＳ 明朝"/>
      <family val="1"/>
    </font>
    <font>
      <sz val="12"/>
      <color indexed="8"/>
      <name val="ＭＳ 明朝"/>
      <family val="1"/>
    </font>
    <font>
      <sz val="10.5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vertAlign val="superscript"/>
      <sz val="10.75"/>
      <color indexed="8"/>
      <name val="ＭＳ 明朝"/>
      <family val="1"/>
    </font>
    <font>
      <sz val="9"/>
      <color indexed="8"/>
      <name val="ＭＳ 明朝"/>
      <family val="1"/>
    </font>
    <font>
      <sz val="11.75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5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60" applyNumberFormat="1" applyFont="1">
      <alignment/>
      <protection/>
    </xf>
    <xf numFmtId="0" fontId="6" fillId="0" borderId="0" xfId="60" applyNumberFormat="1" applyFont="1">
      <alignment/>
      <protection/>
    </xf>
    <xf numFmtId="0" fontId="6" fillId="0" borderId="0" xfId="60" applyFont="1">
      <alignment/>
      <protection/>
    </xf>
    <xf numFmtId="0" fontId="6" fillId="0" borderId="0" xfId="0" applyNumberFormat="1" applyFont="1" applyAlignment="1">
      <alignment/>
    </xf>
    <xf numFmtId="176" fontId="6" fillId="0" borderId="0" xfId="60" applyNumberFormat="1" applyFont="1">
      <alignment/>
      <protection/>
    </xf>
    <xf numFmtId="0" fontId="7" fillId="0" borderId="10" xfId="60" applyNumberFormat="1" applyFont="1" applyBorder="1" applyAlignment="1">
      <alignment horizontal="center" vertical="center"/>
      <protection/>
    </xf>
    <xf numFmtId="177" fontId="7" fillId="0" borderId="10" xfId="60" applyNumberFormat="1" applyFont="1" applyBorder="1" applyAlignment="1">
      <alignment horizontal="center" vertical="center"/>
      <protection/>
    </xf>
    <xf numFmtId="177" fontId="7" fillId="0" borderId="0" xfId="60" applyNumberFormat="1" applyFont="1" applyBorder="1" applyAlignment="1">
      <alignment horizontal="center" vertical="center"/>
      <protection/>
    </xf>
    <xf numFmtId="0" fontId="7" fillId="0" borderId="0" xfId="60" applyFont="1">
      <alignment/>
      <protection/>
    </xf>
    <xf numFmtId="0" fontId="7" fillId="0" borderId="10" xfId="60" applyNumberFormat="1" applyFont="1" applyBorder="1" applyAlignment="1">
      <alignment horizontal="center" vertical="center" wrapText="1"/>
      <protection/>
    </xf>
    <xf numFmtId="178" fontId="7" fillId="0" borderId="10" xfId="60" applyNumberFormat="1" applyFont="1" applyBorder="1" applyAlignment="1">
      <alignment vertical="center"/>
      <protection/>
    </xf>
    <xf numFmtId="179" fontId="7" fillId="0" borderId="10" xfId="60" applyNumberFormat="1" applyFont="1" applyBorder="1" applyAlignment="1">
      <alignment vertical="center"/>
      <protection/>
    </xf>
    <xf numFmtId="180" fontId="9" fillId="0" borderId="10" xfId="48" applyNumberFormat="1" applyFont="1" applyBorder="1" applyAlignment="1">
      <alignment vertical="center"/>
    </xf>
    <xf numFmtId="179" fontId="7" fillId="0" borderId="0" xfId="60" applyNumberFormat="1" applyFont="1" applyBorder="1" applyAlignment="1">
      <alignment vertical="center"/>
      <protection/>
    </xf>
    <xf numFmtId="0" fontId="10" fillId="0" borderId="0" xfId="60" applyNumberFormat="1" applyFont="1" applyAlignment="1">
      <alignment horizontal="center"/>
      <protection/>
    </xf>
    <xf numFmtId="181" fontId="6" fillId="0" borderId="10" xfId="60" applyNumberFormat="1" applyFont="1" applyBorder="1">
      <alignment/>
      <protection/>
    </xf>
    <xf numFmtId="182" fontId="6" fillId="0" borderId="0" xfId="60" applyNumberFormat="1" applyFont="1">
      <alignment/>
      <protection/>
    </xf>
    <xf numFmtId="181" fontId="6" fillId="0" borderId="0" xfId="60" applyNumberFormat="1" applyFont="1">
      <alignment/>
      <protection/>
    </xf>
    <xf numFmtId="181" fontId="6" fillId="0" borderId="11" xfId="60" applyNumberFormat="1" applyFont="1" applyBorder="1">
      <alignment/>
      <protection/>
    </xf>
    <xf numFmtId="183" fontId="9" fillId="0" borderId="0" xfId="60" applyNumberFormat="1" applyFont="1" applyBorder="1" applyAlignment="1">
      <alignment vertical="center"/>
      <protection/>
    </xf>
    <xf numFmtId="182" fontId="6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0" fontId="7" fillId="0" borderId="12" xfId="60" applyNumberFormat="1" applyFont="1" applyBorder="1" applyAlignment="1">
      <alignment horizontal="center" vertical="center"/>
      <protection/>
    </xf>
    <xf numFmtId="180" fontId="7" fillId="0" borderId="10" xfId="60" applyNumberFormat="1" applyFont="1" applyBorder="1" applyAlignment="1">
      <alignment vertical="center"/>
      <protection/>
    </xf>
    <xf numFmtId="180" fontId="9" fillId="0" borderId="12" xfId="48" applyNumberFormat="1" applyFont="1" applyBorder="1" applyAlignment="1">
      <alignment vertical="center"/>
    </xf>
    <xf numFmtId="0" fontId="10" fillId="0" borderId="0" xfId="60" applyNumberFormat="1" applyFont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9,11,12,14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695"/>
          <c:w val="0.92825"/>
          <c:h val="0.8725"/>
        </c:manualLayout>
      </c:layout>
      <c:lineChart>
        <c:grouping val="standard"/>
        <c:varyColors val="0"/>
        <c:ser>
          <c:idx val="0"/>
          <c:order val="0"/>
          <c:tx>
            <c:strRef>
              <c:f>'15'!$A$111</c:f>
              <c:strCache>
                <c:ptCount val="1"/>
                <c:pt idx="0">
                  <c:v>平均供給収益
 (円／ｍ3)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'15'!$B$110:$AF$110</c:f>
              <c:numCache/>
            </c:numRef>
          </c:cat>
          <c:val>
            <c:numRef>
              <c:f>'15'!$B$111:$AF$111</c:f>
              <c:numCache/>
            </c:numRef>
          </c:val>
          <c:smooth val="0"/>
        </c:ser>
        <c:ser>
          <c:idx val="1"/>
          <c:order val="1"/>
          <c:tx>
            <c:strRef>
              <c:f>'15'!$A$112</c:f>
              <c:strCache>
                <c:ptCount val="1"/>
                <c:pt idx="0">
                  <c:v>平均給水原価
 (円／ｍ3)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'15'!$B$110:$AF$110</c:f>
              <c:numCache/>
            </c:numRef>
          </c:cat>
          <c:val>
            <c:numRef>
              <c:f>'15'!$B$112:$AF$112</c:f>
              <c:numCache/>
            </c:numRef>
          </c:val>
          <c:smooth val="0"/>
        </c:ser>
        <c:marker val="1"/>
        <c:axId val="29850815"/>
        <c:axId val="221880"/>
      </c:lineChart>
      <c:catAx>
        <c:axId val="2985081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21880"/>
        <c:crosses val="autoZero"/>
        <c:auto val="1"/>
        <c:lblOffset val="100"/>
        <c:tickLblSkip val="1"/>
        <c:noMultiLvlLbl val="0"/>
      </c:catAx>
      <c:valAx>
        <c:axId val="221880"/>
        <c:scaling>
          <c:orientation val="minMax"/>
          <c:min val="5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9850815"/>
        <c:crossesAt val="1"/>
        <c:crossBetween val="between"/>
        <c:dispUnits/>
        <c:majorUnit val="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給水原価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221.7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円）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 w="3175"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35"/>
          <c:y val="0.292"/>
          <c:w val="0.7005"/>
          <c:h val="0.55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支払利息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20.7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直接人件費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21.2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間接人件費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8.2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減価償却費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95.8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動力費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10.7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修繕費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12.2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薬品費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1.3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受水費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 2.6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49.0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'15'!$Q$47:$Q$55</c:f>
              <c:strCache/>
            </c:strRef>
          </c:cat>
          <c:val>
            <c:numRef>
              <c:f>'15'!$R$47:$R$55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給水原価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221.7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円）</a:t>
            </a:r>
          </a:p>
        </c:rich>
      </c:tx>
      <c:layout>
        <c:manualLayout>
          <c:xMode val="factor"/>
          <c:yMode val="factor"/>
          <c:x val="0.01225"/>
          <c:y val="-0.02175"/>
        </c:manualLayout>
      </c:layout>
      <c:spPr>
        <a:noFill/>
        <a:ln w="3175"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35"/>
          <c:y val="0.26875"/>
          <c:w val="0.65075"/>
          <c:h val="0.52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減価償却費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95.8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資産減耗費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6.1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原水浄水費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36.3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業務総計費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29.5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配水給水費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27.9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4.3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営業外費用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21.9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0.0&quot;円&quot;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'15'!$Q$34:$Q$40</c:f>
              <c:strCache/>
            </c:strRef>
          </c:cat>
          <c:val>
            <c:numRef>
              <c:f>'15'!$R$34:$R$40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給水原価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158.1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円）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45"/>
          <c:y val="0.2405"/>
          <c:w val="0.71925"/>
          <c:h val="0.60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支払利息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47.3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直接人件費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29.2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間接人件費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6.0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減価償却費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29.6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動力費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11.9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修繕費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10.9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薬品費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1.3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22.0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'15'!$Q$47:$Q$55</c:f>
              <c:strCache/>
            </c:strRef>
          </c:cat>
          <c:val>
            <c:numRef>
              <c:f>'15'!$V$47:$V$55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給水原価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158.1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円）</a:t>
            </a:r>
          </a:p>
        </c:rich>
      </c:tx>
      <c:layout>
        <c:manualLayout>
          <c:xMode val="factor"/>
          <c:yMode val="factor"/>
          <c:x val="0.02125"/>
          <c:y val="-0.01975"/>
        </c:manualLayout>
      </c:layout>
      <c:spPr>
        <a:noFill/>
        <a:ln w="3175"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15"/>
          <c:y val="0.2485"/>
          <c:w val="0.7075"/>
          <c:h val="0.58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explosion val="15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explosion val="13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減価償却費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29.6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原水浄水費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24.2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業務総係費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26.2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配水給水費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23.7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6.6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営業外費用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47.6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特別損失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0.0&quot;円&quot;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'15'!$Q$34:$Q$41</c:f>
              <c:strCache/>
            </c:strRef>
          </c:cat>
          <c:val>
            <c:numRef>
              <c:f>'15'!$V$34:$V$41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</cdr:x>
      <cdr:y>-0.00075</cdr:y>
    </cdr:from>
    <cdr:to>
      <cdr:x>0.1425</cdr:x>
      <cdr:y>0.075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0"/>
          <a:ext cx="10953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（円／ｍ</a:t>
          </a:r>
          <a:r>
            <a:rPr lang="en-US" cap="none" sz="1075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07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cdr:txBody>
    </cdr:sp>
  </cdr:relSizeAnchor>
  <cdr:relSizeAnchor xmlns:cdr="http://schemas.openxmlformats.org/drawingml/2006/chartDrawing">
    <cdr:from>
      <cdr:x>0.93825</cdr:x>
      <cdr:y>0.93975</cdr:y>
    </cdr:from>
    <cdr:to>
      <cdr:x>0.99975</cdr:x>
      <cdr:y>0.9915</cdr:y>
    </cdr:to>
    <cdr:sp>
      <cdr:nvSpPr>
        <cdr:cNvPr id="2" name="Text Box 2"/>
        <cdr:cNvSpPr txBox="1">
          <a:spLocks noChangeArrowheads="1"/>
        </cdr:cNvSpPr>
      </cdr:nvSpPr>
      <cdr:spPr>
        <a:xfrm>
          <a:off x="7943850" y="3752850"/>
          <a:ext cx="523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0.57875</cdr:x>
      <cdr:y>0.3635</cdr:y>
    </cdr:from>
    <cdr:to>
      <cdr:x>0.6945</cdr:x>
      <cdr:y>0.4235</cdr:y>
    </cdr:to>
    <cdr:sp>
      <cdr:nvSpPr>
        <cdr:cNvPr id="3" name="Text Box 3"/>
        <cdr:cNvSpPr txBox="1">
          <a:spLocks noChangeArrowheads="1"/>
        </cdr:cNvSpPr>
      </cdr:nvSpPr>
      <cdr:spPr>
        <a:xfrm>
          <a:off x="4895850" y="1447800"/>
          <a:ext cx="9810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</a:rPr>
            <a:t>平均供給収益</a:t>
          </a:r>
        </a:p>
      </cdr:txBody>
    </cdr:sp>
  </cdr:relSizeAnchor>
  <cdr:relSizeAnchor xmlns:cdr="http://schemas.openxmlformats.org/drawingml/2006/chartDrawing">
    <cdr:from>
      <cdr:x>0.327</cdr:x>
      <cdr:y>0.132</cdr:y>
    </cdr:from>
    <cdr:to>
      <cdr:x>0.44275</cdr:x>
      <cdr:y>0.1915</cdr:y>
    </cdr:to>
    <cdr:sp>
      <cdr:nvSpPr>
        <cdr:cNvPr id="4" name="Text Box 4"/>
        <cdr:cNvSpPr txBox="1">
          <a:spLocks noChangeArrowheads="1"/>
        </cdr:cNvSpPr>
      </cdr:nvSpPr>
      <cdr:spPr>
        <a:xfrm>
          <a:off x="2762250" y="523875"/>
          <a:ext cx="9810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</a:rPr>
            <a:t>平均給水原価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</cdr:x>
      <cdr:y>0.90825</cdr:y>
    </cdr:from>
    <cdr:to>
      <cdr:x>0.9795</cdr:x>
      <cdr:y>0.9685</cdr:y>
    </cdr:to>
    <cdr:sp>
      <cdr:nvSpPr>
        <cdr:cNvPr id="1" name="Text Box 1"/>
        <cdr:cNvSpPr txBox="1">
          <a:spLocks noChangeArrowheads="1"/>
        </cdr:cNvSpPr>
      </cdr:nvSpPr>
      <cdr:spPr>
        <a:xfrm>
          <a:off x="3209925" y="3676650"/>
          <a:ext cx="14097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7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営業費用</a:t>
          </a:r>
          <a:r>
            <a:rPr lang="en-US" cap="none" sz="117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1</a:t>
          </a:r>
          <a:r>
            <a:rPr lang="en-US" cap="none" sz="117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99.9</a:t>
          </a:r>
          <a:r>
            <a:rPr lang="en-US" cap="none" sz="117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0.60825</cdr:x>
      <cdr:y>0.92975</cdr:y>
    </cdr:from>
    <cdr:to>
      <cdr:x>0.897</cdr:x>
      <cdr:y>0.99675</cdr:y>
    </cdr:to>
    <cdr:sp>
      <cdr:nvSpPr>
        <cdr:cNvPr id="1" name="Text Box 1"/>
        <cdr:cNvSpPr txBox="1">
          <a:spLocks noChangeArrowheads="1"/>
        </cdr:cNvSpPr>
      </cdr:nvSpPr>
      <cdr:spPr>
        <a:xfrm>
          <a:off x="2505075" y="3333750"/>
          <a:ext cx="11906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営業費用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110.3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</xdr:row>
      <xdr:rowOff>38100</xdr:rowOff>
    </xdr:from>
    <xdr:to>
      <xdr:col>13</xdr:col>
      <xdr:colOff>209550</xdr:colOff>
      <xdr:row>25</xdr:row>
      <xdr:rowOff>104775</xdr:rowOff>
    </xdr:to>
    <xdr:graphicFrame>
      <xdr:nvGraphicFramePr>
        <xdr:cNvPr id="1" name="グラフ 1"/>
        <xdr:cNvGraphicFramePr/>
      </xdr:nvGraphicFramePr>
      <xdr:xfrm>
        <a:off x="85725" y="514350"/>
        <a:ext cx="84677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104775</xdr:rowOff>
    </xdr:from>
    <xdr:to>
      <xdr:col>6</xdr:col>
      <xdr:colOff>180975</xdr:colOff>
      <xdr:row>61</xdr:row>
      <xdr:rowOff>85725</xdr:rowOff>
    </xdr:to>
    <xdr:graphicFrame>
      <xdr:nvGraphicFramePr>
        <xdr:cNvPr id="2" name="グラフ 2"/>
        <xdr:cNvGraphicFramePr/>
      </xdr:nvGraphicFramePr>
      <xdr:xfrm>
        <a:off x="0" y="7239000"/>
        <a:ext cx="4391025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10</xdr:col>
      <xdr:colOff>342900</xdr:colOff>
      <xdr:row>41</xdr:row>
      <xdr:rowOff>9525</xdr:rowOff>
    </xdr:from>
    <xdr:ext cx="104775" cy="247650"/>
    <xdr:sp fLocksText="0">
      <xdr:nvSpPr>
        <xdr:cNvPr id="3" name="Text Box 3"/>
        <xdr:cNvSpPr txBox="1">
          <a:spLocks noChangeArrowheads="1"/>
        </xdr:cNvSpPr>
      </xdr:nvSpPr>
      <xdr:spPr>
        <a:xfrm>
          <a:off x="6915150" y="77914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409575</xdr:colOff>
      <xdr:row>37</xdr:row>
      <xdr:rowOff>133350</xdr:rowOff>
    </xdr:from>
    <xdr:to>
      <xdr:col>13</xdr:col>
      <xdr:colOff>409575</xdr:colOff>
      <xdr:row>62</xdr:row>
      <xdr:rowOff>123825</xdr:rowOff>
    </xdr:to>
    <xdr:graphicFrame>
      <xdr:nvGraphicFramePr>
        <xdr:cNvPr id="4" name="グラフ 4"/>
        <xdr:cNvGraphicFramePr/>
      </xdr:nvGraphicFramePr>
      <xdr:xfrm>
        <a:off x="4029075" y="7267575"/>
        <a:ext cx="4724400" cy="4048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82</xdr:row>
      <xdr:rowOff>9525</xdr:rowOff>
    </xdr:from>
    <xdr:to>
      <xdr:col>5</xdr:col>
      <xdr:colOff>571500</xdr:colOff>
      <xdr:row>103</xdr:row>
      <xdr:rowOff>57150</xdr:rowOff>
    </xdr:to>
    <xdr:graphicFrame>
      <xdr:nvGraphicFramePr>
        <xdr:cNvPr id="5" name="グラフ 5"/>
        <xdr:cNvGraphicFramePr/>
      </xdr:nvGraphicFramePr>
      <xdr:xfrm>
        <a:off x="0" y="14468475"/>
        <a:ext cx="4191000" cy="3581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571500</xdr:colOff>
      <xdr:row>82</xdr:row>
      <xdr:rowOff>9525</xdr:rowOff>
    </xdr:from>
    <xdr:to>
      <xdr:col>12</xdr:col>
      <xdr:colOff>561975</xdr:colOff>
      <xdr:row>103</xdr:row>
      <xdr:rowOff>66675</xdr:rowOff>
    </xdr:to>
    <xdr:graphicFrame>
      <xdr:nvGraphicFramePr>
        <xdr:cNvPr id="6" name="グラフ 6"/>
        <xdr:cNvGraphicFramePr/>
      </xdr:nvGraphicFramePr>
      <xdr:xfrm>
        <a:off x="4191000" y="14468475"/>
        <a:ext cx="4124325" cy="3590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552450</xdr:colOff>
      <xdr:row>28</xdr:row>
      <xdr:rowOff>28575</xdr:rowOff>
    </xdr:from>
    <xdr:to>
      <xdr:col>8</xdr:col>
      <xdr:colOff>228600</xdr:colOff>
      <xdr:row>28</xdr:row>
      <xdr:rowOff>304800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5353050" y="4953000"/>
          <a:ext cx="2667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220DBAB4\share\02&#29983;&#27963;&#34907;&#29983;&#25285;&#24403;\02%20&#27700;&#36947;\05&#12288;&#35519;&#26619;&#12539;&#22577;&#21578;\03&#12288;&#27700;&#36947;&#27010;&#27841;\H27&#24180;&#24230;\02&#20316;&#26989;\&#27700;&#36947;&#27010;&#27841;ver2\&#27700;&#36947;&#27010;&#27841;&#65288;auto&#65289;2ver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注意①"/>
      <sheetName val="貼付けシート"/>
      <sheetName val="DS0"/>
      <sheetName val="DS1"/>
      <sheetName val="DS2"/>
      <sheetName val="DS3"/>
      <sheetName val="DS4"/>
      <sheetName val="DS5"/>
      <sheetName val="TDS0"/>
      <sheetName val="水道料金確認"/>
      <sheetName val="取水量確認"/>
      <sheetName val="浄水方法確認"/>
      <sheetName val="17"/>
      <sheetName val="18"/>
      <sheetName val="注意②"/>
      <sheetName val="DS6"/>
      <sheetName val="DS7"/>
      <sheetName val="DS8"/>
      <sheetName val="8（上水のみ）"/>
      <sheetName val="注意③"/>
      <sheetName val="DS9"/>
      <sheetName val="16"/>
      <sheetName val="注意④"/>
      <sheetName val="DS10"/>
      <sheetName val="データ抽出シート1"/>
      <sheetName val="9"/>
      <sheetName val="11"/>
      <sheetName val="13"/>
      <sheetName val="15"/>
      <sheetName val="注意⑤"/>
      <sheetName val="DS11"/>
      <sheetName val="23（上水のみ）"/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2"/>
  <sheetViews>
    <sheetView tabSelected="1" view="pageBreakPreview" zoomScale="90" zoomScaleSheetLayoutView="90" zoomScalePageLayoutView="0" workbookViewId="0" topLeftCell="A1">
      <selection activeCell="AH109" sqref="AH109:AH112"/>
    </sheetView>
  </sheetViews>
  <sheetFormatPr defaultColWidth="5.875" defaultRowHeight="13.5"/>
  <cols>
    <col min="1" max="1" width="16.50390625" style="2" customWidth="1"/>
    <col min="2" max="14" width="7.75390625" style="2" customWidth="1"/>
    <col min="15" max="16" width="5.875" style="3" customWidth="1"/>
    <col min="17" max="17" width="10.375" style="3" bestFit="1" customWidth="1"/>
    <col min="18" max="18" width="14.25390625" style="5" bestFit="1" customWidth="1"/>
    <col min="19" max="19" width="5.875" style="3" customWidth="1"/>
    <col min="20" max="20" width="7.25390625" style="3" customWidth="1"/>
    <col min="21" max="21" width="5.875" style="3" customWidth="1"/>
    <col min="22" max="22" width="11.375" style="3" customWidth="1"/>
    <col min="23" max="23" width="5.75390625" style="3" customWidth="1"/>
    <col min="24" max="28" width="5.875" style="3" customWidth="1"/>
    <col min="29" max="29" width="8.375" style="3" customWidth="1"/>
    <col min="30" max="30" width="8.25390625" style="3" customWidth="1"/>
    <col min="31" max="31" width="8.375" style="3" customWidth="1"/>
    <col min="32" max="32" width="8.25390625" style="3" customWidth="1"/>
    <col min="33" max="33" width="7.50390625" style="3" bestFit="1" customWidth="1"/>
    <col min="34" max="38" width="9.00390625" style="3" customWidth="1"/>
    <col min="39" max="16384" width="5.875" style="3" customWidth="1"/>
  </cols>
  <sheetData>
    <row r="1" ht="24">
      <c r="A1" s="1" t="s">
        <v>0</v>
      </c>
    </row>
    <row r="26" spans="17:22" ht="13.5">
      <c r="Q26"/>
      <c r="R26"/>
      <c r="S26"/>
      <c r="T26"/>
      <c r="U26"/>
      <c r="V26"/>
    </row>
    <row r="27" spans="17:22" ht="13.5">
      <c r="Q27"/>
      <c r="R27"/>
      <c r="S27"/>
      <c r="T27"/>
      <c r="U27"/>
      <c r="V27"/>
    </row>
    <row r="28" spans="17:22" ht="13.5">
      <c r="Q28"/>
      <c r="R28"/>
      <c r="S28"/>
      <c r="T28"/>
      <c r="U28"/>
      <c r="V28"/>
    </row>
    <row r="29" spans="1:22" s="9" customFormat="1" ht="24" customHeight="1">
      <c r="A29" s="6" t="s">
        <v>1</v>
      </c>
      <c r="B29" s="7">
        <v>50</v>
      </c>
      <c r="C29" s="7">
        <v>60</v>
      </c>
      <c r="D29" s="6">
        <v>7</v>
      </c>
      <c r="E29" s="7">
        <v>17</v>
      </c>
      <c r="F29" s="7">
        <v>19</v>
      </c>
      <c r="G29" s="7">
        <v>20</v>
      </c>
      <c r="H29" s="7">
        <v>21</v>
      </c>
      <c r="I29" s="7">
        <v>22</v>
      </c>
      <c r="J29" s="7">
        <v>23</v>
      </c>
      <c r="K29" s="7">
        <v>24</v>
      </c>
      <c r="L29" s="7">
        <v>25</v>
      </c>
      <c r="M29" s="7">
        <v>26</v>
      </c>
      <c r="N29" s="7">
        <v>27</v>
      </c>
      <c r="O29" s="8"/>
      <c r="Q29"/>
      <c r="R29"/>
      <c r="S29"/>
      <c r="T29"/>
      <c r="U29"/>
      <c r="V29"/>
    </row>
    <row r="30" spans="1:22" s="9" customFormat="1" ht="33.75" customHeight="1">
      <c r="A30" s="10" t="s">
        <v>3</v>
      </c>
      <c r="B30" s="11">
        <v>61.1</v>
      </c>
      <c r="C30" s="12">
        <v>143.4</v>
      </c>
      <c r="D30" s="12">
        <v>180.3</v>
      </c>
      <c r="E30" s="12">
        <v>198.8186908105139</v>
      </c>
      <c r="F30" s="12">
        <v>204.3854108390031</v>
      </c>
      <c r="G30" s="12">
        <v>205.16574454270273</v>
      </c>
      <c r="H30" s="12">
        <v>205.59710626273005</v>
      </c>
      <c r="I30" s="12">
        <v>207.0787525177543</v>
      </c>
      <c r="J30" s="12">
        <v>219.73001930867375</v>
      </c>
      <c r="K30" s="12">
        <v>205.3738299639989</v>
      </c>
      <c r="L30" s="12">
        <v>206.6</v>
      </c>
      <c r="M30" s="13">
        <v>207.3</v>
      </c>
      <c r="N30" s="13">
        <v>210.1</v>
      </c>
      <c r="O30" s="14"/>
      <c r="Q30"/>
      <c r="R30"/>
      <c r="S30"/>
      <c r="T30"/>
      <c r="U30"/>
      <c r="V30"/>
    </row>
    <row r="31" spans="1:22" s="9" customFormat="1" ht="33.75" customHeight="1">
      <c r="A31" s="10" t="s">
        <v>4</v>
      </c>
      <c r="B31" s="11">
        <v>75.1</v>
      </c>
      <c r="C31" s="12">
        <v>158.1</v>
      </c>
      <c r="D31" s="12">
        <v>203.2</v>
      </c>
      <c r="E31" s="12">
        <v>200.74401793070456</v>
      </c>
      <c r="F31" s="12">
        <v>205.70255003519156</v>
      </c>
      <c r="G31" s="12">
        <v>211.00522181272805</v>
      </c>
      <c r="H31" s="12">
        <v>207.6</v>
      </c>
      <c r="I31" s="12">
        <v>204.4422264040322</v>
      </c>
      <c r="J31" s="12">
        <v>232.50520576988603</v>
      </c>
      <c r="K31" s="12">
        <v>206.64288747346072</v>
      </c>
      <c r="L31" s="12">
        <v>209.1</v>
      </c>
      <c r="M31" s="13">
        <v>213.4</v>
      </c>
      <c r="N31" s="13">
        <v>221.7</v>
      </c>
      <c r="O31" s="14"/>
      <c r="Q31"/>
      <c r="R31"/>
      <c r="S31"/>
      <c r="T31"/>
      <c r="U31"/>
      <c r="V31"/>
    </row>
    <row r="32" spans="17:26" ht="12.75">
      <c r="Q32" s="3" t="s">
        <v>2</v>
      </c>
      <c r="T32" s="3" t="s">
        <v>5</v>
      </c>
      <c r="U32" s="3" t="s">
        <v>6</v>
      </c>
      <c r="V32" s="5"/>
      <c r="Z32" s="5"/>
    </row>
    <row r="33" spans="1:26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15"/>
      <c r="Q33" s="3" t="s">
        <v>7</v>
      </c>
      <c r="R33" s="5">
        <v>21530297</v>
      </c>
      <c r="S33" s="3">
        <f aca="true" t="shared" si="0" ref="S33:S41">R33/$R$43*100</f>
        <v>90.11847213584069</v>
      </c>
      <c r="T33" s="16">
        <f>SUM(T34:T39)</f>
        <v>199.8788494737428</v>
      </c>
      <c r="U33" s="3" t="s">
        <v>8</v>
      </c>
      <c r="V33" s="17">
        <f>SUM(V34:V39)</f>
        <v>110.3</v>
      </c>
      <c r="W33" s="18">
        <f>V33/$V$42*100</f>
        <v>69.76597090449083</v>
      </c>
      <c r="X33" s="18"/>
      <c r="Z33" s="5"/>
    </row>
    <row r="34" spans="17:26" ht="12.75">
      <c r="Q34" s="3" t="s">
        <v>9</v>
      </c>
      <c r="R34" s="5">
        <v>10324380</v>
      </c>
      <c r="S34" s="3">
        <f>R34/$R$43*100</f>
        <v>43.21432961885435</v>
      </c>
      <c r="T34" s="16">
        <f>R67*S34/100</f>
        <v>95.82502645207997</v>
      </c>
      <c r="U34" s="3" t="s">
        <v>9</v>
      </c>
      <c r="V34" s="17">
        <v>29.6</v>
      </c>
      <c r="W34" s="18">
        <f>V34/$V$42*100</f>
        <v>18.722327640733713</v>
      </c>
      <c r="X34" s="18"/>
      <c r="Z34" s="5"/>
    </row>
    <row r="35" spans="17:26" ht="12.75">
      <c r="Q35" s="3" t="s">
        <v>10</v>
      </c>
      <c r="R35" s="5">
        <v>652104</v>
      </c>
      <c r="S35" s="3">
        <f t="shared" si="0"/>
        <v>2.7294846956207923</v>
      </c>
      <c r="T35" s="16">
        <f>R67*S35/100</f>
        <v>6.052458651222364</v>
      </c>
      <c r="V35" s="17"/>
      <c r="W35" s="18"/>
      <c r="X35" s="18"/>
      <c r="Z35" s="5"/>
    </row>
    <row r="36" spans="1:26" ht="18.75" customHeight="1">
      <c r="A36" s="26" t="s">
        <v>11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Q36" s="3" t="s">
        <v>12</v>
      </c>
      <c r="R36" s="5">
        <v>3909325</v>
      </c>
      <c r="S36" s="3">
        <f t="shared" si="0"/>
        <v>16.363099686104906</v>
      </c>
      <c r="T36" s="16">
        <f>R67*S36/100</f>
        <v>36.28413246459134</v>
      </c>
      <c r="U36" s="3" t="s">
        <v>12</v>
      </c>
      <c r="V36" s="17">
        <v>24.2</v>
      </c>
      <c r="W36" s="18">
        <f aca="true" t="shared" si="1" ref="W36:W42">V36/$V$42*100</f>
        <v>15.3067678684377</v>
      </c>
      <c r="X36" s="18"/>
      <c r="Z36" s="5"/>
    </row>
    <row r="37" spans="17:26" ht="12.75">
      <c r="Q37" s="3" t="s">
        <v>13</v>
      </c>
      <c r="R37" s="5">
        <v>3181778</v>
      </c>
      <c r="S37" s="3">
        <f t="shared" si="0"/>
        <v>13.317836351046664</v>
      </c>
      <c r="T37" s="16">
        <f>R67*S37/100</f>
        <v>29.531454771583967</v>
      </c>
      <c r="U37" s="3" t="s">
        <v>13</v>
      </c>
      <c r="V37" s="17">
        <v>26.2</v>
      </c>
      <c r="W37" s="18">
        <f t="shared" si="1"/>
        <v>16.57179000632511</v>
      </c>
      <c r="X37" s="18"/>
      <c r="Z37" s="5"/>
    </row>
    <row r="38" spans="17:26" ht="12.75">
      <c r="Q38" s="3" t="s">
        <v>14</v>
      </c>
      <c r="R38" s="5">
        <v>3008580</v>
      </c>
      <c r="S38" s="3">
        <f t="shared" si="0"/>
        <v>12.592888658175388</v>
      </c>
      <c r="T38" s="16">
        <f>R67*S38/100</f>
        <v>27.923929386868632</v>
      </c>
      <c r="U38" s="3" t="s">
        <v>14</v>
      </c>
      <c r="V38" s="17">
        <v>23.7</v>
      </c>
      <c r="W38" s="18">
        <f t="shared" si="1"/>
        <v>14.990512333965844</v>
      </c>
      <c r="X38" s="18"/>
      <c r="Z38" s="5"/>
    </row>
    <row r="39" spans="17:26" ht="12.75">
      <c r="Q39" s="3" t="s">
        <v>15</v>
      </c>
      <c r="R39" s="5">
        <v>459180</v>
      </c>
      <c r="S39" s="3">
        <f t="shared" si="0"/>
        <v>1.9219707018131396</v>
      </c>
      <c r="T39" s="16">
        <f>R67*S39/100</f>
        <v>4.261847747396559</v>
      </c>
      <c r="U39" s="3" t="s">
        <v>15</v>
      </c>
      <c r="V39" s="17">
        <v>6.6</v>
      </c>
      <c r="W39" s="18">
        <f t="shared" si="1"/>
        <v>4.174573055028463</v>
      </c>
      <c r="X39" s="18"/>
      <c r="Z39" s="5"/>
    </row>
    <row r="40" spans="17:26" ht="12.75">
      <c r="Q40" s="3" t="s">
        <v>16</v>
      </c>
      <c r="R40" s="5">
        <v>2361341</v>
      </c>
      <c r="S40" s="3">
        <f t="shared" si="0"/>
        <v>9.883767191493838</v>
      </c>
      <c r="T40" s="16">
        <f>R67*S40/100</f>
        <v>21.916624900224612</v>
      </c>
      <c r="U40" s="3" t="s">
        <v>16</v>
      </c>
      <c r="V40" s="17">
        <v>47.6</v>
      </c>
      <c r="W40" s="18">
        <f t="shared" si="1"/>
        <v>30.107526881720432</v>
      </c>
      <c r="X40" s="18"/>
      <c r="Z40" s="5"/>
    </row>
    <row r="41" spans="17:26" ht="12.75">
      <c r="Q41" s="3" t="s">
        <v>17</v>
      </c>
      <c r="R41" s="5">
        <v>81709</v>
      </c>
      <c r="S41" s="3">
        <f t="shared" si="0"/>
        <v>0.3420059760321656</v>
      </c>
      <c r="T41" s="19">
        <f>R67*S41/100</f>
        <v>0.7583764919901245</v>
      </c>
      <c r="U41" s="3" t="s">
        <v>17</v>
      </c>
      <c r="V41" s="17">
        <v>0.2</v>
      </c>
      <c r="W41" s="18">
        <f t="shared" si="1"/>
        <v>0.1265022137887413</v>
      </c>
      <c r="Z41" s="5"/>
    </row>
    <row r="42" spans="17:26" ht="12.75">
      <c r="Q42" s="3" t="s">
        <v>18</v>
      </c>
      <c r="R42" s="5">
        <f>SUM(R33,R40)</f>
        <v>23891638</v>
      </c>
      <c r="T42" s="18"/>
      <c r="V42" s="17">
        <f>SUM(V34:V41)</f>
        <v>158.1</v>
      </c>
      <c r="W42" s="18">
        <f t="shared" si="1"/>
        <v>100</v>
      </c>
      <c r="Z42" s="5"/>
    </row>
    <row r="43" spans="17:26" ht="12.75">
      <c r="Q43" s="3" t="s">
        <v>19</v>
      </c>
      <c r="R43" s="5">
        <v>23891103</v>
      </c>
      <c r="S43" s="3">
        <f>R43/$R$43*100</f>
        <v>100</v>
      </c>
      <c r="T43" s="18">
        <f>SUM(T34:T40)</f>
        <v>221.7954743739674</v>
      </c>
      <c r="V43" s="17"/>
      <c r="W43" s="18"/>
      <c r="Z43" s="5"/>
    </row>
    <row r="44" spans="22:26" ht="12.75">
      <c r="V44" s="5"/>
      <c r="W44" s="18"/>
      <c r="Z44" s="5"/>
    </row>
    <row r="45" spans="17:26" ht="12.75">
      <c r="Q45" s="3" t="s">
        <v>20</v>
      </c>
      <c r="U45" s="3" t="s">
        <v>20</v>
      </c>
      <c r="V45" s="5"/>
      <c r="W45" s="18"/>
      <c r="X45" s="18"/>
      <c r="Z45" s="5"/>
    </row>
    <row r="46" spans="20:26" ht="12.75">
      <c r="T46" s="3" t="s">
        <v>21</v>
      </c>
      <c r="V46" s="5"/>
      <c r="W46" s="18"/>
      <c r="X46" s="18"/>
      <c r="Z46" s="5"/>
    </row>
    <row r="47" spans="17:26" ht="12.75">
      <c r="Q47" s="3" t="s">
        <v>22</v>
      </c>
      <c r="R47" s="5">
        <v>2230368</v>
      </c>
      <c r="S47" s="3">
        <f aca="true" t="shared" si="2" ref="S47:S54">R47/$R$58*100</f>
        <v>9.335558931707757</v>
      </c>
      <c r="T47" s="16">
        <f>R67*S47/100</f>
        <v>20.70100796346828</v>
      </c>
      <c r="U47" s="3" t="s">
        <v>22</v>
      </c>
      <c r="V47" s="17">
        <v>47.3</v>
      </c>
      <c r="W47" s="18">
        <f aca="true" t="shared" si="3" ref="W47:W56">V47/$V$56*100</f>
        <v>29.89886219974715</v>
      </c>
      <c r="X47" s="18"/>
      <c r="Z47" s="5"/>
    </row>
    <row r="48" spans="17:26" ht="12.75">
      <c r="Q48" s="3" t="s">
        <v>23</v>
      </c>
      <c r="R48" s="5">
        <v>2280902</v>
      </c>
      <c r="S48" s="3">
        <f t="shared" si="2"/>
        <v>9.547077001844578</v>
      </c>
      <c r="T48" s="16">
        <f>R67*S48/100</f>
        <v>21.17003582632585</v>
      </c>
      <c r="U48" s="3" t="s">
        <v>23</v>
      </c>
      <c r="V48" s="17">
        <v>29.2</v>
      </c>
      <c r="W48" s="18">
        <f>V48/$V$56*100</f>
        <v>18.457648546144117</v>
      </c>
      <c r="X48" s="18"/>
      <c r="Z48" s="5"/>
    </row>
    <row r="49" spans="17:26" ht="12.75">
      <c r="Q49" s="3" t="s">
        <v>24</v>
      </c>
      <c r="R49" s="5">
        <v>887805</v>
      </c>
      <c r="S49" s="3">
        <f t="shared" si="2"/>
        <v>3.716048606043848</v>
      </c>
      <c r="T49" s="16">
        <f>R67*S49/100</f>
        <v>8.240101353232722</v>
      </c>
      <c r="U49" s="3" t="s">
        <v>24</v>
      </c>
      <c r="V49" s="17">
        <v>6</v>
      </c>
      <c r="W49" s="18">
        <f t="shared" si="3"/>
        <v>3.792667509481668</v>
      </c>
      <c r="X49" s="18"/>
      <c r="Z49" s="5"/>
    </row>
    <row r="50" spans="17:26" ht="12.75">
      <c r="Q50" s="3" t="s">
        <v>9</v>
      </c>
      <c r="R50" s="5">
        <v>10324380</v>
      </c>
      <c r="S50" s="3">
        <f t="shared" si="2"/>
        <v>43.21432961885435</v>
      </c>
      <c r="T50" s="16">
        <f>R67*S50/100</f>
        <v>95.82502645207997</v>
      </c>
      <c r="U50" s="3" t="s">
        <v>9</v>
      </c>
      <c r="V50" s="17">
        <v>29.6</v>
      </c>
      <c r="W50" s="18">
        <f t="shared" si="3"/>
        <v>18.71049304677623</v>
      </c>
      <c r="X50" s="18"/>
      <c r="Z50" s="5"/>
    </row>
    <row r="51" spans="17:26" ht="12.75">
      <c r="Q51" s="3" t="s">
        <v>25</v>
      </c>
      <c r="R51" s="5">
        <v>1156561</v>
      </c>
      <c r="S51" s="3">
        <f t="shared" si="2"/>
        <v>4.840969460472378</v>
      </c>
      <c r="T51" s="16">
        <f>R67*S51/100</f>
        <v>10.734541775723487</v>
      </c>
      <c r="U51" s="3" t="s">
        <v>25</v>
      </c>
      <c r="V51" s="17">
        <v>11.9</v>
      </c>
      <c r="W51" s="18">
        <f t="shared" si="3"/>
        <v>7.5221238938053085</v>
      </c>
      <c r="X51" s="18"/>
      <c r="Z51" s="5"/>
    </row>
    <row r="52" spans="17:26" ht="12.75">
      <c r="Q52" s="3" t="s">
        <v>26</v>
      </c>
      <c r="R52" s="5">
        <v>1313091</v>
      </c>
      <c r="S52" s="3">
        <f t="shared" si="2"/>
        <v>5.496150596311941</v>
      </c>
      <c r="T52" s="16">
        <f>R67*S52/100</f>
        <v>12.187364259063317</v>
      </c>
      <c r="U52" s="3" t="s">
        <v>26</v>
      </c>
      <c r="V52" s="17">
        <v>10.9</v>
      </c>
      <c r="W52" s="18">
        <f t="shared" si="3"/>
        <v>6.890012642225031</v>
      </c>
      <c r="X52" s="18"/>
      <c r="Z52" s="5"/>
    </row>
    <row r="53" spans="17:26" ht="12.75">
      <c r="Q53" s="3" t="s">
        <v>27</v>
      </c>
      <c r="R53" s="5">
        <v>134893</v>
      </c>
      <c r="S53" s="3">
        <f t="shared" si="2"/>
        <v>0.5646160413774115</v>
      </c>
      <c r="T53" s="16">
        <f>R67*S53/100</f>
        <v>1.252000148502905</v>
      </c>
      <c r="U53" s="3" t="s">
        <v>27</v>
      </c>
      <c r="V53" s="17">
        <v>1.3</v>
      </c>
      <c r="W53" s="18">
        <f t="shared" si="3"/>
        <v>0.8217446270543615</v>
      </c>
      <c r="X53" s="18"/>
      <c r="Z53" s="5"/>
    </row>
    <row r="54" spans="17:26" ht="12.75">
      <c r="Q54" s="3" t="s">
        <v>28</v>
      </c>
      <c r="R54" s="5">
        <v>278818</v>
      </c>
      <c r="S54" s="3">
        <f t="shared" si="2"/>
        <v>1.1670369509519924</v>
      </c>
      <c r="T54" s="16">
        <f>R67*S54/100</f>
        <v>2.587830186928032</v>
      </c>
      <c r="U54" s="3" t="s">
        <v>28</v>
      </c>
      <c r="V54" s="17">
        <v>0</v>
      </c>
      <c r="W54" s="18">
        <f t="shared" si="3"/>
        <v>0</v>
      </c>
      <c r="X54" s="18"/>
      <c r="Z54" s="5"/>
    </row>
    <row r="55" spans="17:26" ht="12.75">
      <c r="Q55" s="3" t="s">
        <v>29</v>
      </c>
      <c r="R55" s="5">
        <v>5284285</v>
      </c>
      <c r="S55" s="3">
        <f>R55/$R$58*100</f>
        <v>22.118212792435745</v>
      </c>
      <c r="T55" s="16">
        <f>R67*S55/100</f>
        <v>49.04572961333556</v>
      </c>
      <c r="U55" s="3" t="s">
        <v>15</v>
      </c>
      <c r="V55" s="17">
        <v>22</v>
      </c>
      <c r="W55" s="18">
        <f t="shared" si="3"/>
        <v>13.906447534766118</v>
      </c>
      <c r="X55" s="18"/>
      <c r="Z55" s="5"/>
    </row>
    <row r="56" spans="17:26" ht="12.75">
      <c r="Q56" s="3" t="s">
        <v>30</v>
      </c>
      <c r="R56" s="5">
        <v>5366529</v>
      </c>
      <c r="U56" s="3" t="s">
        <v>31</v>
      </c>
      <c r="V56" s="17">
        <f>SUM(V47:V55)</f>
        <v>158.20000000000002</v>
      </c>
      <c r="W56" s="18">
        <f t="shared" si="3"/>
        <v>100</v>
      </c>
      <c r="X56" s="18"/>
      <c r="Z56" s="5"/>
    </row>
    <row r="57" spans="17:26" ht="12.75">
      <c r="Q57" s="3" t="s">
        <v>31</v>
      </c>
      <c r="R57" s="5">
        <f>SUM(R47:R55)</f>
        <v>23891103</v>
      </c>
      <c r="U57" s="3" t="s">
        <v>32</v>
      </c>
      <c r="V57" s="5">
        <v>145744</v>
      </c>
      <c r="X57" s="18"/>
      <c r="Z57" s="5"/>
    </row>
    <row r="58" spans="17:26" ht="12.75">
      <c r="Q58" s="3" t="s">
        <v>33</v>
      </c>
      <c r="R58" s="5">
        <f>SUM(R47:R54,R55)</f>
        <v>23891103</v>
      </c>
      <c r="S58" s="3">
        <f>R58/$R$58*100</f>
        <v>100</v>
      </c>
      <c r="T58" s="16">
        <f>SUM(T47:T55)</f>
        <v>221.74363757866016</v>
      </c>
      <c r="U58" s="3" t="s">
        <v>34</v>
      </c>
      <c r="V58" s="5">
        <v>23186991</v>
      </c>
      <c r="X58" s="18"/>
      <c r="Z58" s="5"/>
    </row>
    <row r="59" spans="17:26" ht="12.75">
      <c r="Q59" s="3" t="s">
        <v>32</v>
      </c>
      <c r="R59" s="5">
        <v>145778</v>
      </c>
      <c r="V59" s="5"/>
      <c r="X59" s="18"/>
      <c r="Z59" s="5"/>
    </row>
    <row r="60" spans="1:26" ht="12.75">
      <c r="A60" s="3"/>
      <c r="Q60" s="3" t="s">
        <v>34</v>
      </c>
      <c r="R60" s="5">
        <f>R57+R59</f>
        <v>24036881</v>
      </c>
      <c r="U60" s="3" t="s">
        <v>35</v>
      </c>
      <c r="V60" s="5">
        <v>111483</v>
      </c>
      <c r="X60" s="18"/>
      <c r="Z60" s="5"/>
    </row>
    <row r="61" spans="21:26" ht="12.75">
      <c r="U61" s="3" t="s">
        <v>36</v>
      </c>
      <c r="V61" s="5">
        <v>22676509</v>
      </c>
      <c r="X61" s="18"/>
      <c r="Z61" s="5"/>
    </row>
    <row r="62" spans="17:26" ht="13.5">
      <c r="Q62" s="3" t="s">
        <v>35</v>
      </c>
      <c r="R62" s="20">
        <v>107742</v>
      </c>
      <c r="X62" s="18"/>
      <c r="Z62" s="5"/>
    </row>
    <row r="63" spans="17:26" ht="12.75">
      <c r="Q63" s="3" t="s">
        <v>36</v>
      </c>
      <c r="R63" s="5">
        <v>22638641</v>
      </c>
      <c r="X63" s="18"/>
      <c r="Z63" s="5"/>
    </row>
    <row r="64" spans="19:26" ht="12.75">
      <c r="S64" s="3" t="str">
        <f>TEXT(R66,"#,##0.0")</f>
        <v>210.1</v>
      </c>
      <c r="X64" s="18"/>
      <c r="Z64" s="5"/>
    </row>
    <row r="65" spans="1:26" ht="12.75">
      <c r="A65" s="3"/>
      <c r="S65" s="3" t="str">
        <f>TEXT(R67,"#,##0.0")</f>
        <v>221.7</v>
      </c>
      <c r="X65" s="18"/>
      <c r="Z65" s="5"/>
    </row>
    <row r="66" spans="1:26" ht="12.75">
      <c r="A66" s="2" t="s">
        <v>37</v>
      </c>
      <c r="Q66" s="3" t="s">
        <v>38</v>
      </c>
      <c r="R66" s="21">
        <f>R63/R62</f>
        <v>210.1189972341334</v>
      </c>
      <c r="X66" s="18"/>
      <c r="Z66" s="5"/>
    </row>
    <row r="67" spans="17:26" ht="12.75">
      <c r="Q67" s="3" t="s">
        <v>39</v>
      </c>
      <c r="R67" s="21">
        <f>R58/R62</f>
        <v>221.74363757866013</v>
      </c>
      <c r="T67" s="18"/>
      <c r="V67" s="17"/>
      <c r="W67" s="18"/>
      <c r="X67" s="18"/>
      <c r="Z67" s="5"/>
    </row>
    <row r="68" spans="20:26" ht="12.75">
      <c r="T68" s="18"/>
      <c r="V68" s="17"/>
      <c r="W68" s="18"/>
      <c r="X68" s="18"/>
      <c r="Z68" s="5"/>
    </row>
    <row r="69" spans="20:26" ht="12.75">
      <c r="T69" s="18"/>
      <c r="V69" s="17"/>
      <c r="W69" s="18"/>
      <c r="X69" s="18"/>
      <c r="Z69" s="5"/>
    </row>
    <row r="70" spans="17:26" ht="13.5">
      <c r="Q70"/>
      <c r="T70" s="18"/>
      <c r="V70" s="17"/>
      <c r="W70" s="18"/>
      <c r="X70" s="18"/>
      <c r="Z70" s="5"/>
    </row>
    <row r="71" spans="20:26" ht="12.75">
      <c r="T71" s="18"/>
      <c r="V71" s="17"/>
      <c r="W71" s="18"/>
      <c r="X71" s="18"/>
      <c r="Z71" s="5"/>
    </row>
    <row r="72" spans="20:26" ht="12.75">
      <c r="T72" s="18"/>
      <c r="V72" s="17"/>
      <c r="W72" s="18"/>
      <c r="X72" s="18"/>
      <c r="Z72" s="5"/>
    </row>
    <row r="73" spans="20:26" ht="12.75">
      <c r="T73" s="18"/>
      <c r="V73" s="17"/>
      <c r="W73" s="18"/>
      <c r="X73" s="18"/>
      <c r="Z73" s="5"/>
    </row>
    <row r="74" spans="20:26" ht="12.75">
      <c r="T74" s="18"/>
      <c r="V74" s="17"/>
      <c r="W74" s="18"/>
      <c r="X74" s="18"/>
      <c r="Z74" s="5"/>
    </row>
    <row r="75" spans="20:26" ht="12.75">
      <c r="T75" s="18"/>
      <c r="V75" s="17"/>
      <c r="W75" s="18"/>
      <c r="X75" s="18"/>
      <c r="Z75" s="5"/>
    </row>
    <row r="76" spans="20:26" ht="12.75">
      <c r="T76" s="18"/>
      <c r="V76" s="17"/>
      <c r="W76" s="18"/>
      <c r="X76" s="18"/>
      <c r="Z76" s="5"/>
    </row>
    <row r="77" spans="20:26" ht="12.75">
      <c r="T77" s="18"/>
      <c r="V77" s="17"/>
      <c r="W77" s="18"/>
      <c r="X77" s="18"/>
      <c r="Z77" s="5"/>
    </row>
    <row r="78" spans="20:26" ht="12.75">
      <c r="T78" s="18"/>
      <c r="V78" s="17"/>
      <c r="W78" s="18"/>
      <c r="X78" s="18"/>
      <c r="Z78" s="5"/>
    </row>
    <row r="79" spans="20:26" ht="12.75">
      <c r="T79" s="18"/>
      <c r="V79" s="17"/>
      <c r="W79" s="18"/>
      <c r="X79" s="18"/>
      <c r="Z79" s="5"/>
    </row>
    <row r="80" spans="20:26" ht="12.75">
      <c r="T80" s="18"/>
      <c r="V80" s="17"/>
      <c r="W80" s="18"/>
      <c r="X80" s="18"/>
      <c r="Z80" s="5"/>
    </row>
    <row r="81" spans="20:26" ht="12.75">
      <c r="T81" s="18"/>
      <c r="V81" s="17"/>
      <c r="W81" s="18"/>
      <c r="X81" s="18"/>
      <c r="Z81" s="5"/>
    </row>
    <row r="82" spans="1:26" ht="14.25">
      <c r="A82" s="26" t="s">
        <v>40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15"/>
      <c r="T82" s="18"/>
      <c r="V82" s="17"/>
      <c r="W82" s="18"/>
      <c r="X82" s="18"/>
      <c r="Z82" s="5"/>
    </row>
    <row r="83" spans="24:26" ht="12.75">
      <c r="X83" s="18"/>
      <c r="Z83" s="5"/>
    </row>
    <row r="84" ht="12.75">
      <c r="Z84" s="5"/>
    </row>
    <row r="85" ht="12.75">
      <c r="Z85" s="5"/>
    </row>
    <row r="86" ht="12.75">
      <c r="Z86" s="5"/>
    </row>
    <row r="87" ht="12.75">
      <c r="Z87" s="5"/>
    </row>
    <row r="88" ht="12.75">
      <c r="Z88" s="5"/>
    </row>
    <row r="89" ht="12.75">
      <c r="Z89" s="5"/>
    </row>
    <row r="109" spans="24:34" ht="14.25">
      <c r="X109" s="9"/>
      <c r="AD109" s="4"/>
      <c r="AF109" s="22"/>
      <c r="AG109" s="22"/>
      <c r="AH109"/>
    </row>
    <row r="110" spans="1:34" s="9" customFormat="1" ht="24" customHeight="1">
      <c r="A110" s="6" t="s">
        <v>41</v>
      </c>
      <c r="B110" s="6">
        <v>60</v>
      </c>
      <c r="C110" s="6">
        <v>61</v>
      </c>
      <c r="D110" s="6">
        <v>62</v>
      </c>
      <c r="E110" s="6">
        <v>63</v>
      </c>
      <c r="F110" s="6">
        <v>1</v>
      </c>
      <c r="G110" s="6">
        <v>2</v>
      </c>
      <c r="H110" s="6">
        <v>3</v>
      </c>
      <c r="I110" s="6">
        <v>4</v>
      </c>
      <c r="J110" s="6">
        <v>5</v>
      </c>
      <c r="K110" s="6">
        <v>6</v>
      </c>
      <c r="L110" s="6">
        <v>7</v>
      </c>
      <c r="M110" s="6">
        <v>8</v>
      </c>
      <c r="N110" s="6">
        <v>9</v>
      </c>
      <c r="O110" s="6">
        <v>10</v>
      </c>
      <c r="P110" s="6">
        <v>11</v>
      </c>
      <c r="Q110" s="6">
        <v>12</v>
      </c>
      <c r="R110" s="6">
        <v>13</v>
      </c>
      <c r="S110" s="6">
        <v>14</v>
      </c>
      <c r="T110" s="6">
        <v>15</v>
      </c>
      <c r="U110" s="6">
        <v>16</v>
      </c>
      <c r="V110" s="6">
        <v>17</v>
      </c>
      <c r="W110" s="6">
        <v>18</v>
      </c>
      <c r="X110" s="6">
        <v>19</v>
      </c>
      <c r="Y110" s="6">
        <v>20</v>
      </c>
      <c r="Z110" s="6">
        <v>21</v>
      </c>
      <c r="AA110" s="6">
        <v>22</v>
      </c>
      <c r="AB110" s="6">
        <v>23</v>
      </c>
      <c r="AC110" s="6">
        <v>24</v>
      </c>
      <c r="AD110" s="6">
        <v>25</v>
      </c>
      <c r="AE110" s="6">
        <v>26</v>
      </c>
      <c r="AF110" s="6">
        <v>27</v>
      </c>
      <c r="AG110" s="23"/>
      <c r="AH110"/>
    </row>
    <row r="111" spans="1:34" s="9" customFormat="1" ht="39" customHeight="1">
      <c r="A111" s="10" t="s">
        <v>42</v>
      </c>
      <c r="B111" s="12">
        <v>143.4</v>
      </c>
      <c r="C111" s="12">
        <v>153</v>
      </c>
      <c r="D111" s="12">
        <v>155.8</v>
      </c>
      <c r="E111" s="12">
        <v>156.7</v>
      </c>
      <c r="F111" s="12">
        <v>160.8</v>
      </c>
      <c r="G111" s="12">
        <v>161.9</v>
      </c>
      <c r="H111" s="12">
        <v>162.9</v>
      </c>
      <c r="I111" s="12">
        <v>163.7</v>
      </c>
      <c r="J111" s="12">
        <v>170.3</v>
      </c>
      <c r="K111" s="12">
        <v>178.5</v>
      </c>
      <c r="L111" s="12">
        <v>180.3</v>
      </c>
      <c r="M111" s="12">
        <v>184.1</v>
      </c>
      <c r="N111" s="12">
        <v>194.6</v>
      </c>
      <c r="O111" s="12">
        <v>198</v>
      </c>
      <c r="P111" s="12">
        <v>200.9</v>
      </c>
      <c r="Q111" s="12">
        <v>200.6</v>
      </c>
      <c r="R111" s="12">
        <v>201.8</v>
      </c>
      <c r="S111" s="12">
        <v>202.1</v>
      </c>
      <c r="T111" s="12">
        <v>203</v>
      </c>
      <c r="U111" s="12">
        <v>203.4077751764843</v>
      </c>
      <c r="V111" s="24">
        <v>198.8186908105139</v>
      </c>
      <c r="W111" s="13">
        <v>206.7017680611852</v>
      </c>
      <c r="X111" s="24">
        <v>204.3854108390031</v>
      </c>
      <c r="Y111" s="24">
        <v>205.16574454270273</v>
      </c>
      <c r="Z111" s="24">
        <v>205.59710626273005</v>
      </c>
      <c r="AA111" s="24">
        <v>207.0787525177543</v>
      </c>
      <c r="AB111" s="24">
        <v>219.73001930867375</v>
      </c>
      <c r="AC111" s="24">
        <v>205.3738299639989</v>
      </c>
      <c r="AD111" s="13">
        <v>206.57494517340075</v>
      </c>
      <c r="AE111" s="13">
        <v>207.3422939901588</v>
      </c>
      <c r="AF111" s="13">
        <v>210.1189972341334</v>
      </c>
      <c r="AG111" s="25"/>
      <c r="AH111"/>
    </row>
    <row r="112" spans="1:34" s="9" customFormat="1" ht="39" customHeight="1">
      <c r="A112" s="10" t="s">
        <v>43</v>
      </c>
      <c r="B112" s="12">
        <v>158.1</v>
      </c>
      <c r="C112" s="12">
        <v>165.4</v>
      </c>
      <c r="D112" s="12">
        <v>163.2</v>
      </c>
      <c r="E112" s="12">
        <v>166</v>
      </c>
      <c r="F112" s="12">
        <v>173.6</v>
      </c>
      <c r="G112" s="12">
        <v>172.3</v>
      </c>
      <c r="H112" s="12">
        <v>184.5</v>
      </c>
      <c r="I112" s="12">
        <v>188</v>
      </c>
      <c r="J112" s="12">
        <v>194.4</v>
      </c>
      <c r="K112" s="12">
        <v>196.5</v>
      </c>
      <c r="L112" s="12">
        <v>203.2</v>
      </c>
      <c r="M112" s="12">
        <v>211.4</v>
      </c>
      <c r="N112" s="12">
        <v>212.5</v>
      </c>
      <c r="O112" s="12">
        <v>213.3</v>
      </c>
      <c r="P112" s="12">
        <v>211.9</v>
      </c>
      <c r="Q112" s="12">
        <v>207.5</v>
      </c>
      <c r="R112" s="12">
        <v>212.1</v>
      </c>
      <c r="S112" s="12">
        <v>210.5</v>
      </c>
      <c r="T112" s="12">
        <v>210.2</v>
      </c>
      <c r="U112" s="12">
        <v>206.67946682453828</v>
      </c>
      <c r="V112" s="24">
        <v>200.74401793070456</v>
      </c>
      <c r="W112" s="13">
        <v>208.62944078645708</v>
      </c>
      <c r="X112" s="24">
        <v>205.70255003519156</v>
      </c>
      <c r="Y112" s="24">
        <v>211.00522181272805</v>
      </c>
      <c r="Z112" s="24">
        <v>207.6</v>
      </c>
      <c r="AA112" s="24">
        <v>204.4422264040322</v>
      </c>
      <c r="AB112" s="24">
        <v>232.50520576988603</v>
      </c>
      <c r="AC112" s="24">
        <v>206.64288747346072</v>
      </c>
      <c r="AD112" s="13">
        <v>209.14477939263278</v>
      </c>
      <c r="AE112" s="13">
        <v>213.42166556596314</v>
      </c>
      <c r="AF112" s="13">
        <v>221.74363757866013</v>
      </c>
      <c r="AG112" s="25"/>
      <c r="AH112"/>
    </row>
  </sheetData>
  <sheetProtection/>
  <mergeCells count="2">
    <mergeCell ref="A36:N36"/>
    <mergeCell ref="A82:M82"/>
  </mergeCells>
  <printOptions/>
  <pageMargins left="0.7086614173228347" right="0.7086614173228347" top="0.7874015748031497" bottom="0.7874015748031497" header="0.5118110236220472" footer="0.5118110236220472"/>
  <pageSetup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県民くらしの安全課</dc:creator>
  <cp:keywords/>
  <dc:description/>
  <cp:lastModifiedBy>県民くらしの安全課</cp:lastModifiedBy>
  <dcterms:created xsi:type="dcterms:W3CDTF">2017-03-06T09:45:56Z</dcterms:created>
  <dcterms:modified xsi:type="dcterms:W3CDTF">2018-08-13T23:38:49Z</dcterms:modified>
  <cp:category/>
  <cp:version/>
  <cp:contentType/>
  <cp:contentStatus/>
</cp:coreProperties>
</file>