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1.110.89\kokusei\R08年度\R07国勢調査結果公表\01_県速報公表_R08.4.27\00_公表資料\HP用\"/>
    </mc:Choice>
  </mc:AlternateContent>
  <xr:revisionPtr revIDLastSave="0" documentId="8_{020226C8-D5CD-45B7-9265-982414F5D52C}" xr6:coauthVersionLast="47" xr6:coauthVersionMax="47" xr10:uidLastSave="{00000000-0000-0000-0000-000000000000}"/>
  <bookViews>
    <workbookView xWindow="-120" yWindow="-120" windowWidth="29040" windowHeight="15720" xr2:uid="{DB37F3C5-78C5-4CF6-913A-A27B98B01459}"/>
  </bookViews>
  <sheets>
    <sheet name="（表紙）目次・利用に当たって" sheetId="3" r:id="rId1"/>
    <sheet name="ｐ１" sheetId="24" r:id="rId2"/>
    <sheet name="ｐ２" sheetId="7" r:id="rId3"/>
    <sheet name="ｐ３" sheetId="28" r:id="rId4"/>
    <sheet name="ｐ４" sheetId="26" r:id="rId5"/>
    <sheet name="ｐ５" sheetId="9" r:id="rId6"/>
    <sheet name="ｐ６" sheetId="18" r:id="rId7"/>
    <sheet name="グラフ元データ" sheetId="19" state="hidden" r:id="rId8"/>
  </sheets>
  <externalReferences>
    <externalReference r:id="rId9"/>
  </externalReferences>
  <definedNames>
    <definedName name="_xlnm.Print_Area" localSheetId="7">グラフ元データ!$A$1:$G$19</definedName>
    <definedName name="七年広域圏別人口">[1]表３‐２!$Q$10:$T$85</definedName>
    <definedName name="七年広域圏別世帯数">[1]表３‐２!$Q$10:$U$85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26" l="1"/>
  <c r="J34" i="26"/>
  <c r="J35" i="26"/>
  <c r="J13" i="26"/>
  <c r="J14" i="26"/>
  <c r="G20" i="19"/>
  <c r="C20" i="19"/>
  <c r="C19" i="19"/>
  <c r="C18" i="19"/>
  <c r="C17" i="19"/>
  <c r="C16" i="19"/>
  <c r="K25" i="24"/>
  <c r="K24" i="24"/>
  <c r="K23" i="24"/>
  <c r="K22" i="24"/>
  <c r="K21" i="24"/>
  <c r="K20" i="24"/>
  <c r="K19" i="24"/>
  <c r="K18" i="24"/>
  <c r="K17" i="24"/>
  <c r="K16" i="24"/>
  <c r="K15" i="24"/>
  <c r="K14" i="24"/>
  <c r="K13" i="24"/>
  <c r="J26" i="24"/>
  <c r="J25" i="24"/>
  <c r="J24" i="24"/>
  <c r="J23" i="24"/>
  <c r="J22" i="24"/>
  <c r="J21" i="24"/>
  <c r="J20" i="24"/>
  <c r="J19" i="24"/>
  <c r="J18" i="24"/>
  <c r="J17" i="24"/>
  <c r="J16" i="24"/>
  <c r="J15" i="24"/>
  <c r="J14" i="24"/>
  <c r="J13" i="24"/>
  <c r="H26" i="24"/>
  <c r="H25" i="24"/>
  <c r="H24" i="24"/>
  <c r="H23" i="24"/>
  <c r="H22" i="24"/>
  <c r="H21" i="24"/>
  <c r="H20" i="24"/>
  <c r="H19" i="24"/>
  <c r="H18" i="24"/>
  <c r="H17" i="24"/>
  <c r="H16" i="24"/>
  <c r="H15" i="24"/>
  <c r="H14" i="24"/>
  <c r="H13" i="24"/>
  <c r="G26" i="24"/>
  <c r="G25" i="24"/>
  <c r="G24" i="24"/>
  <c r="G23" i="24"/>
  <c r="G22" i="24"/>
  <c r="G21" i="24"/>
  <c r="G20" i="24"/>
  <c r="G19" i="24"/>
  <c r="G18" i="24"/>
  <c r="G17" i="24"/>
  <c r="G16" i="24"/>
  <c r="G15" i="24"/>
  <c r="G14" i="24"/>
  <c r="G13" i="24"/>
  <c r="K48" i="9"/>
  <c r="K47" i="9"/>
  <c r="K46" i="9"/>
  <c r="K45" i="9"/>
  <c r="K44" i="9"/>
  <c r="K43" i="9"/>
  <c r="K42" i="9"/>
  <c r="K41" i="9"/>
  <c r="K39" i="9"/>
  <c r="K38" i="9"/>
  <c r="K37" i="9"/>
  <c r="K36" i="9"/>
  <c r="K35" i="9"/>
  <c r="K34" i="9"/>
  <c r="K33" i="9"/>
  <c r="K32" i="9"/>
  <c r="K31" i="9"/>
  <c r="K29" i="9"/>
  <c r="K28" i="9"/>
  <c r="K27" i="9"/>
  <c r="K26" i="9"/>
  <c r="K25" i="9"/>
  <c r="K24" i="9"/>
  <c r="K23" i="9"/>
  <c r="K22" i="9"/>
  <c r="K20" i="9"/>
  <c r="K19" i="9"/>
  <c r="K18" i="9"/>
  <c r="K17" i="9"/>
  <c r="K16" i="9"/>
  <c r="K15" i="9"/>
  <c r="K14" i="9"/>
  <c r="K13" i="9"/>
  <c r="J48" i="9"/>
  <c r="J47" i="9"/>
  <c r="J46" i="9"/>
  <c r="J45" i="9"/>
  <c r="J44" i="9"/>
  <c r="J43" i="9"/>
  <c r="J42" i="9"/>
  <c r="J41" i="9"/>
  <c r="J39" i="9"/>
  <c r="J38" i="9"/>
  <c r="J37" i="9"/>
  <c r="J36" i="9"/>
  <c r="J35" i="9"/>
  <c r="J34" i="9"/>
  <c r="J33" i="9"/>
  <c r="J32" i="9"/>
  <c r="J31" i="9"/>
  <c r="J29" i="9"/>
  <c r="J28" i="9"/>
  <c r="J27" i="9"/>
  <c r="J26" i="9"/>
  <c r="J25" i="9"/>
  <c r="J24" i="9"/>
  <c r="J23" i="9"/>
  <c r="J22" i="9"/>
  <c r="J20" i="9"/>
  <c r="J19" i="9"/>
  <c r="J18" i="9"/>
  <c r="J17" i="9"/>
  <c r="J16" i="9"/>
  <c r="J15" i="9"/>
  <c r="J14" i="9"/>
  <c r="J13" i="9"/>
  <c r="G48" i="9"/>
  <c r="H48" i="9" s="1"/>
  <c r="G47" i="9"/>
  <c r="H47" i="9" s="1"/>
  <c r="G46" i="9"/>
  <c r="H46" i="9" s="1"/>
  <c r="G45" i="9"/>
  <c r="H45" i="9" s="1"/>
  <c r="G44" i="9"/>
  <c r="H44" i="9" s="1"/>
  <c r="G43" i="9"/>
  <c r="H43" i="9" s="1"/>
  <c r="G42" i="9"/>
  <c r="H42" i="9" s="1"/>
  <c r="G41" i="9"/>
  <c r="H41" i="9" s="1"/>
  <c r="G39" i="9"/>
  <c r="H39" i="9" s="1"/>
  <c r="G38" i="9"/>
  <c r="H38" i="9" s="1"/>
  <c r="G37" i="9"/>
  <c r="H37" i="9" s="1"/>
  <c r="G36" i="9"/>
  <c r="H36" i="9" s="1"/>
  <c r="G35" i="9"/>
  <c r="H35" i="9" s="1"/>
  <c r="G34" i="9"/>
  <c r="H34" i="9" s="1"/>
  <c r="G33" i="9"/>
  <c r="H33" i="9" s="1"/>
  <c r="G32" i="9"/>
  <c r="H32" i="9" s="1"/>
  <c r="G31" i="9"/>
  <c r="H31" i="9" s="1"/>
  <c r="G29" i="9"/>
  <c r="H29" i="9" s="1"/>
  <c r="G28" i="9"/>
  <c r="H28" i="9" s="1"/>
  <c r="G27" i="9"/>
  <c r="H27" i="9" s="1"/>
  <c r="G26" i="9"/>
  <c r="H26" i="9" s="1"/>
  <c r="G25" i="9"/>
  <c r="H25" i="9" s="1"/>
  <c r="G24" i="9"/>
  <c r="H24" i="9" s="1"/>
  <c r="G23" i="9"/>
  <c r="H23" i="9" s="1"/>
  <c r="G22" i="9"/>
  <c r="H22" i="9" s="1"/>
  <c r="G20" i="9"/>
  <c r="H20" i="9" s="1"/>
  <c r="G19" i="9"/>
  <c r="H19" i="9" s="1"/>
  <c r="G18" i="9"/>
  <c r="H18" i="9" s="1"/>
  <c r="G17" i="9"/>
  <c r="H17" i="9" s="1"/>
  <c r="G16" i="9"/>
  <c r="H16" i="9" s="1"/>
  <c r="G15" i="9"/>
  <c r="H15" i="9" s="1"/>
  <c r="G14" i="9"/>
  <c r="H14" i="9" s="1"/>
  <c r="G13" i="9"/>
  <c r="H13" i="9" s="1"/>
  <c r="D48" i="9"/>
  <c r="E48" i="9" s="1"/>
  <c r="D47" i="9"/>
  <c r="E47" i="9" s="1"/>
  <c r="D46" i="9"/>
  <c r="E46" i="9" s="1"/>
  <c r="D45" i="9"/>
  <c r="E45" i="9" s="1"/>
  <c r="D44" i="9"/>
  <c r="E44" i="9" s="1"/>
  <c r="D43" i="9"/>
  <c r="E43" i="9" s="1"/>
  <c r="D42" i="9"/>
  <c r="E42" i="9" s="1"/>
  <c r="D41" i="9"/>
  <c r="E41" i="9" s="1"/>
  <c r="D39" i="9"/>
  <c r="E39" i="9" s="1"/>
  <c r="D38" i="9"/>
  <c r="E38" i="9" s="1"/>
  <c r="D37" i="9"/>
  <c r="E37" i="9" s="1"/>
  <c r="D36" i="9"/>
  <c r="E36" i="9" s="1"/>
  <c r="D35" i="9"/>
  <c r="E35" i="9" s="1"/>
  <c r="D34" i="9"/>
  <c r="E34" i="9" s="1"/>
  <c r="D33" i="9"/>
  <c r="E33" i="9" s="1"/>
  <c r="D32" i="9"/>
  <c r="E32" i="9" s="1"/>
  <c r="D31" i="9"/>
  <c r="E31" i="9" s="1"/>
  <c r="D29" i="9"/>
  <c r="E29" i="9" s="1"/>
  <c r="D28" i="9"/>
  <c r="E28" i="9" s="1"/>
  <c r="D27" i="9"/>
  <c r="E27" i="9" s="1"/>
  <c r="D26" i="9"/>
  <c r="E26" i="9" s="1"/>
  <c r="D25" i="9"/>
  <c r="E25" i="9" s="1"/>
  <c r="D24" i="9"/>
  <c r="E24" i="9" s="1"/>
  <c r="D23" i="9"/>
  <c r="E23" i="9" s="1"/>
  <c r="D22" i="9"/>
  <c r="E22" i="9" s="1"/>
  <c r="D20" i="9"/>
  <c r="E20" i="9" s="1"/>
  <c r="D19" i="9"/>
  <c r="E19" i="9" s="1"/>
  <c r="D18" i="9"/>
  <c r="E18" i="9" s="1"/>
  <c r="D17" i="9"/>
  <c r="E17" i="9" s="1"/>
  <c r="D16" i="9"/>
  <c r="E16" i="9" s="1"/>
  <c r="D15" i="9"/>
  <c r="E15" i="9" s="1"/>
  <c r="D14" i="9"/>
  <c r="E14" i="9" s="1"/>
  <c r="D13" i="9"/>
  <c r="E13" i="9" s="1"/>
  <c r="K45" i="26"/>
  <c r="K44" i="26"/>
  <c r="K43" i="26"/>
  <c r="K42" i="26"/>
  <c r="K41" i="26"/>
  <c r="K40" i="26"/>
  <c r="K39" i="26"/>
  <c r="K38" i="26"/>
  <c r="K37" i="26"/>
  <c r="K36" i="26"/>
  <c r="K35" i="26"/>
  <c r="K34" i="26"/>
  <c r="K32" i="26"/>
  <c r="K31" i="26"/>
  <c r="K30" i="26"/>
  <c r="K29" i="26"/>
  <c r="K28" i="26"/>
  <c r="K27" i="26"/>
  <c r="K26" i="26"/>
  <c r="K25" i="26"/>
  <c r="K24" i="26"/>
  <c r="K23" i="26"/>
  <c r="K22" i="26"/>
  <c r="K21" i="26"/>
  <c r="K20" i="26"/>
  <c r="K19" i="26"/>
  <c r="K18" i="26"/>
  <c r="K17" i="26"/>
  <c r="K16" i="26"/>
  <c r="K15" i="26"/>
  <c r="K14" i="26"/>
  <c r="K13" i="26"/>
  <c r="K12" i="26"/>
  <c r="G45" i="26"/>
  <c r="H45" i="26" s="1"/>
  <c r="G44" i="26"/>
  <c r="G43" i="26"/>
  <c r="G42" i="26"/>
  <c r="G41" i="26"/>
  <c r="G40" i="26"/>
  <c r="H40" i="26" s="1"/>
  <c r="G39" i="26"/>
  <c r="H39" i="26" s="1"/>
  <c r="G38" i="26"/>
  <c r="G37" i="26"/>
  <c r="G36" i="26"/>
  <c r="G35" i="26"/>
  <c r="G34" i="26"/>
  <c r="H34" i="26" s="1"/>
  <c r="G32" i="26"/>
  <c r="H32" i="26" s="1"/>
  <c r="G31" i="26"/>
  <c r="G30" i="26"/>
  <c r="G29" i="26"/>
  <c r="G28" i="26"/>
  <c r="G27" i="26"/>
  <c r="H27" i="26" s="1"/>
  <c r="G26" i="26"/>
  <c r="H26" i="26" s="1"/>
  <c r="G25" i="26"/>
  <c r="G24" i="26"/>
  <c r="G23" i="26"/>
  <c r="G22" i="26"/>
  <c r="G21" i="26"/>
  <c r="H21" i="26" s="1"/>
  <c r="G20" i="26"/>
  <c r="H20" i="26" s="1"/>
  <c r="G19" i="26"/>
  <c r="G18" i="26"/>
  <c r="G17" i="26"/>
  <c r="G16" i="26"/>
  <c r="G15" i="26"/>
  <c r="H15" i="26" s="1"/>
  <c r="G14" i="26"/>
  <c r="H14" i="26" s="1"/>
  <c r="G13" i="26"/>
  <c r="G12" i="26"/>
  <c r="J45" i="26"/>
  <c r="J44" i="26"/>
  <c r="J43" i="26"/>
  <c r="J42" i="26"/>
  <c r="J41" i="26"/>
  <c r="J40" i="26"/>
  <c r="J39" i="26"/>
  <c r="J38" i="26"/>
  <c r="J37" i="26"/>
  <c r="J36" i="26"/>
  <c r="J32" i="26"/>
  <c r="J31" i="26"/>
  <c r="J30" i="26"/>
  <c r="J29" i="26"/>
  <c r="J28" i="26"/>
  <c r="J27" i="26"/>
  <c r="J26" i="26"/>
  <c r="J25" i="26"/>
  <c r="J24" i="26"/>
  <c r="J23" i="26"/>
  <c r="J22" i="26"/>
  <c r="J21" i="26"/>
  <c r="J20" i="26"/>
  <c r="J19" i="26"/>
  <c r="J18" i="26"/>
  <c r="J17" i="26"/>
  <c r="J16" i="26"/>
  <c r="J15" i="26"/>
  <c r="D45" i="26"/>
  <c r="D44" i="26"/>
  <c r="D43" i="26"/>
  <c r="D42" i="26"/>
  <c r="D41" i="26"/>
  <c r="D40" i="26"/>
  <c r="D39" i="26"/>
  <c r="D38" i="26"/>
  <c r="D37" i="26"/>
  <c r="D36" i="26"/>
  <c r="D35" i="26"/>
  <c r="E35" i="26" s="1"/>
  <c r="D34" i="26"/>
  <c r="D32" i="26"/>
  <c r="E32" i="26" s="1"/>
  <c r="D31" i="26"/>
  <c r="E31" i="26" s="1"/>
  <c r="D30" i="26"/>
  <c r="E30" i="26" s="1"/>
  <c r="D29" i="26"/>
  <c r="E29" i="26" s="1"/>
  <c r="D28" i="26"/>
  <c r="E28" i="26" s="1"/>
  <c r="D27" i="26"/>
  <c r="D26" i="26"/>
  <c r="E26" i="26" s="1"/>
  <c r="D25" i="26"/>
  <c r="E25" i="26" s="1"/>
  <c r="D24" i="26"/>
  <c r="E24" i="26" s="1"/>
  <c r="D23" i="26"/>
  <c r="E23" i="26" s="1"/>
  <c r="D22" i="26"/>
  <c r="E22" i="26" s="1"/>
  <c r="D21" i="26"/>
  <c r="E21" i="26" s="1"/>
  <c r="D20" i="26"/>
  <c r="E20" i="26" s="1"/>
  <c r="D19" i="26"/>
  <c r="E19" i="26" s="1"/>
  <c r="D18" i="26"/>
  <c r="E18" i="26" s="1"/>
  <c r="D17" i="26"/>
  <c r="E17" i="26" s="1"/>
  <c r="D16" i="26"/>
  <c r="E16" i="26" s="1"/>
  <c r="D15" i="26"/>
  <c r="E15" i="26" s="1"/>
  <c r="D14" i="26"/>
  <c r="E14" i="26" s="1"/>
  <c r="D13" i="26"/>
  <c r="E13" i="26" s="1"/>
  <c r="D12" i="26"/>
  <c r="E12" i="26" s="1"/>
  <c r="H13" i="26" l="1"/>
  <c r="H19" i="26"/>
  <c r="H25" i="26"/>
  <c r="H31" i="26"/>
  <c r="H38" i="26"/>
  <c r="H44" i="26"/>
  <c r="H16" i="26"/>
  <c r="H22" i="26"/>
  <c r="H28" i="26"/>
  <c r="E36" i="26"/>
  <c r="E42" i="26"/>
  <c r="H35" i="26"/>
  <c r="H41" i="26"/>
  <c r="E37" i="26"/>
  <c r="E43" i="26"/>
  <c r="H17" i="26"/>
  <c r="H23" i="26"/>
  <c r="H29" i="26"/>
  <c r="H36" i="26"/>
  <c r="H42" i="26"/>
  <c r="E27" i="26"/>
  <c r="H12" i="26"/>
  <c r="H18" i="26"/>
  <c r="H24" i="26"/>
  <c r="H30" i="26"/>
  <c r="H37" i="26"/>
  <c r="H43" i="26"/>
  <c r="E41" i="26"/>
  <c r="E38" i="26"/>
  <c r="E44" i="26"/>
  <c r="E34" i="26"/>
  <c r="E39" i="26"/>
  <c r="E45" i="26"/>
  <c r="E40" i="26"/>
  <c r="I45" i="28"/>
  <c r="K45" i="28" s="1"/>
  <c r="H45" i="28"/>
  <c r="J45" i="28" s="1"/>
  <c r="I44" i="28"/>
  <c r="K44" i="28" s="1"/>
  <c r="H44" i="28"/>
  <c r="J44" i="28" s="1"/>
  <c r="I43" i="28"/>
  <c r="K43" i="28" s="1"/>
  <c r="H43" i="28"/>
  <c r="J43" i="28" s="1"/>
  <c r="I42" i="28"/>
  <c r="K42" i="28" s="1"/>
  <c r="H42" i="28"/>
  <c r="J42" i="28" s="1"/>
  <c r="I41" i="28"/>
  <c r="K41" i="28" s="1"/>
  <c r="H41" i="28"/>
  <c r="J41" i="28" s="1"/>
  <c r="I40" i="28"/>
  <c r="K40" i="28" s="1"/>
  <c r="H40" i="28"/>
  <c r="J40" i="28" s="1"/>
  <c r="I39" i="28"/>
  <c r="K39" i="28" s="1"/>
  <c r="H39" i="28"/>
  <c r="J39" i="28" s="1"/>
  <c r="I38" i="28"/>
  <c r="K38" i="28" s="1"/>
  <c r="H38" i="28"/>
  <c r="J38" i="28" s="1"/>
  <c r="I37" i="28"/>
  <c r="K37" i="28" s="1"/>
  <c r="H37" i="28"/>
  <c r="J37" i="28" s="1"/>
  <c r="I36" i="28"/>
  <c r="K36" i="28" s="1"/>
  <c r="H36" i="28"/>
  <c r="J36" i="28" s="1"/>
  <c r="I35" i="28"/>
  <c r="K35" i="28" s="1"/>
  <c r="H35" i="28"/>
  <c r="J35" i="28" s="1"/>
  <c r="I34" i="28"/>
  <c r="K34" i="28" s="1"/>
  <c r="H34" i="28"/>
  <c r="J34" i="28" s="1"/>
  <c r="I33" i="28"/>
  <c r="K33" i="28" s="1"/>
  <c r="H33" i="28"/>
  <c r="J33" i="28" s="1"/>
  <c r="I32" i="28"/>
  <c r="K32" i="28" s="1"/>
  <c r="H32" i="28"/>
  <c r="J32" i="28" s="1"/>
  <c r="I31" i="28"/>
  <c r="K31" i="28" s="1"/>
  <c r="H31" i="28"/>
  <c r="J31" i="28" s="1"/>
  <c r="I30" i="28"/>
  <c r="K30" i="28" s="1"/>
  <c r="H30" i="28"/>
  <c r="J30" i="28" s="1"/>
  <c r="I29" i="28"/>
  <c r="K29" i="28" s="1"/>
  <c r="H29" i="28"/>
  <c r="J29" i="28" s="1"/>
  <c r="I28" i="28"/>
  <c r="K28" i="28" s="1"/>
  <c r="H28" i="28"/>
  <c r="J28" i="28" s="1"/>
  <c r="I27" i="28"/>
  <c r="K27" i="28" s="1"/>
  <c r="H27" i="28"/>
  <c r="J27" i="28" s="1"/>
  <c r="I26" i="28"/>
  <c r="K26" i="28" s="1"/>
  <c r="H26" i="28"/>
  <c r="J26" i="28" s="1"/>
  <c r="I25" i="28"/>
  <c r="K25" i="28" s="1"/>
  <c r="H25" i="28"/>
  <c r="J25" i="28" s="1"/>
  <c r="I24" i="28"/>
  <c r="K24" i="28" s="1"/>
  <c r="H24" i="28"/>
  <c r="J24" i="28" s="1"/>
  <c r="I23" i="28"/>
  <c r="K23" i="28" s="1"/>
  <c r="H23" i="28"/>
  <c r="J23" i="28" s="1"/>
  <c r="I22" i="28"/>
  <c r="K22" i="28" s="1"/>
  <c r="H22" i="28"/>
  <c r="J22" i="28" s="1"/>
  <c r="I21" i="28"/>
  <c r="K21" i="28" s="1"/>
  <c r="H21" i="28"/>
  <c r="J21" i="28" s="1"/>
  <c r="I20" i="28"/>
  <c r="K20" i="28" s="1"/>
  <c r="H20" i="28"/>
  <c r="J20" i="28" s="1"/>
  <c r="I19" i="28"/>
  <c r="K19" i="28" s="1"/>
  <c r="H19" i="28"/>
  <c r="J19" i="28" s="1"/>
  <c r="I18" i="28"/>
  <c r="K18" i="28" s="1"/>
  <c r="H18" i="28"/>
  <c r="J18" i="28" s="1"/>
  <c r="I17" i="28"/>
  <c r="K17" i="28" s="1"/>
  <c r="H17" i="28"/>
  <c r="J17" i="28" s="1"/>
  <c r="I16" i="28"/>
  <c r="K16" i="28" s="1"/>
  <c r="H16" i="28"/>
  <c r="J16" i="28" s="1"/>
  <c r="I15" i="28"/>
  <c r="K15" i="28" s="1"/>
  <c r="H15" i="28"/>
  <c r="J15" i="28" s="1"/>
  <c r="I14" i="28"/>
  <c r="K14" i="28" s="1"/>
  <c r="H14" i="28"/>
  <c r="J14" i="28" s="1"/>
  <c r="I13" i="28"/>
  <c r="K13" i="28" s="1"/>
  <c r="H13" i="28"/>
  <c r="J13" i="28" s="1"/>
  <c r="G12" i="28"/>
  <c r="F12" i="28"/>
  <c r="E12" i="28"/>
  <c r="D12" i="28"/>
  <c r="I45" i="26"/>
  <c r="F45" i="26"/>
  <c r="J33" i="26"/>
  <c r="D33" i="26"/>
  <c r="E33" i="26" s="1"/>
  <c r="G33" i="26"/>
  <c r="G11" i="26"/>
  <c r="D11" i="26"/>
  <c r="K26" i="24"/>
  <c r="D23" i="24"/>
  <c r="D22" i="24"/>
  <c r="D21" i="24"/>
  <c r="D20" i="24"/>
  <c r="D19" i="24"/>
  <c r="D18" i="24"/>
  <c r="D17" i="24"/>
  <c r="D16" i="24"/>
  <c r="D15" i="24"/>
  <c r="D14" i="24"/>
  <c r="D13" i="24"/>
  <c r="D12" i="24"/>
  <c r="I12" i="28" l="1"/>
  <c r="K12" i="28" s="1"/>
  <c r="H12" i="28"/>
  <c r="J12" i="28" s="1"/>
  <c r="D10" i="26"/>
  <c r="J11" i="26"/>
  <c r="J10" i="26" s="1"/>
  <c r="I13" i="26"/>
  <c r="I14" i="26"/>
  <c r="I15" i="26"/>
  <c r="I16" i="26"/>
  <c r="I17" i="26"/>
  <c r="I18" i="26"/>
  <c r="I19" i="26"/>
  <c r="I20" i="26"/>
  <c r="I21" i="26"/>
  <c r="I22" i="26"/>
  <c r="I23" i="26"/>
  <c r="I24" i="26"/>
  <c r="I25" i="26"/>
  <c r="I26" i="26"/>
  <c r="I27" i="26"/>
  <c r="I28" i="26"/>
  <c r="I29" i="26"/>
  <c r="I30" i="26"/>
  <c r="I31" i="26"/>
  <c r="I32" i="26"/>
  <c r="K33" i="26"/>
  <c r="I34" i="26"/>
  <c r="I35" i="26"/>
  <c r="I36" i="26"/>
  <c r="I37" i="26"/>
  <c r="I38" i="26"/>
  <c r="I39" i="26"/>
  <c r="I40" i="26"/>
  <c r="I41" i="26"/>
  <c r="I42" i="26"/>
  <c r="I43" i="26"/>
  <c r="I44" i="26"/>
  <c r="F12" i="26"/>
  <c r="F13" i="26"/>
  <c r="F14" i="26"/>
  <c r="F15" i="26"/>
  <c r="F16" i="26"/>
  <c r="F17" i="26"/>
  <c r="F18" i="26"/>
  <c r="F19" i="26"/>
  <c r="F20" i="26"/>
  <c r="F21" i="26"/>
  <c r="F22" i="26"/>
  <c r="F23" i="26"/>
  <c r="F24" i="26"/>
  <c r="F25" i="26"/>
  <c r="F26" i="26"/>
  <c r="F27" i="26"/>
  <c r="F28" i="26"/>
  <c r="F29" i="26"/>
  <c r="F30" i="26"/>
  <c r="F31" i="26"/>
  <c r="F32" i="26"/>
  <c r="F33" i="26"/>
  <c r="F35" i="26"/>
  <c r="F36" i="26"/>
  <c r="F37" i="26"/>
  <c r="F38" i="26"/>
  <c r="F39" i="26"/>
  <c r="F40" i="26"/>
  <c r="F41" i="26"/>
  <c r="F42" i="26"/>
  <c r="F43" i="26"/>
  <c r="F44" i="26"/>
  <c r="G10" i="26"/>
  <c r="F34" i="26"/>
  <c r="H33" i="26" l="1"/>
  <c r="E10" i="26"/>
  <c r="E11" i="26"/>
  <c r="I33" i="26"/>
  <c r="F11" i="26"/>
  <c r="F10" i="26"/>
  <c r="F33" i="9" l="1"/>
  <c r="G17" i="19" l="1"/>
  <c r="G18" i="19"/>
  <c r="G19" i="19"/>
  <c r="F16" i="9" l="1"/>
  <c r="I16" i="9"/>
  <c r="G16" i="19"/>
  <c r="G15" i="19"/>
  <c r="G14" i="19"/>
  <c r="G13" i="19"/>
  <c r="G12" i="19"/>
  <c r="G11" i="19"/>
  <c r="G10" i="19"/>
  <c r="G9" i="19"/>
  <c r="G8" i="19"/>
  <c r="G7" i="19"/>
  <c r="G6" i="19"/>
  <c r="G5" i="19"/>
  <c r="F20" i="9"/>
  <c r="I17" i="9"/>
  <c r="I18" i="9"/>
  <c r="I15" i="9"/>
  <c r="I19" i="9"/>
  <c r="I20" i="9"/>
  <c r="I22" i="9"/>
  <c r="I23" i="9"/>
  <c r="I24" i="9"/>
  <c r="I25" i="9"/>
  <c r="I26" i="9"/>
  <c r="I27" i="9"/>
  <c r="I28" i="9"/>
  <c r="I29" i="9"/>
  <c r="I31" i="9"/>
  <c r="I32" i="9"/>
  <c r="I33" i="9"/>
  <c r="I34" i="9"/>
  <c r="I35" i="9"/>
  <c r="I36" i="9"/>
  <c r="I37" i="9"/>
  <c r="I38" i="9"/>
  <c r="I39" i="9"/>
  <c r="I41" i="9"/>
  <c r="I42" i="9"/>
  <c r="I43" i="9"/>
  <c r="I44" i="9"/>
  <c r="I45" i="9"/>
  <c r="I46" i="9"/>
  <c r="I47" i="9"/>
  <c r="I48" i="9"/>
  <c r="I14" i="9"/>
  <c r="I13" i="9"/>
  <c r="F22" i="9"/>
  <c r="F23" i="9"/>
  <c r="F24" i="9"/>
  <c r="F25" i="9"/>
  <c r="F26" i="9"/>
  <c r="F27" i="9"/>
  <c r="F28" i="9"/>
  <c r="F29" i="9"/>
  <c r="F31" i="9"/>
  <c r="F32" i="9"/>
  <c r="F34" i="9"/>
  <c r="F35" i="9"/>
  <c r="F36" i="9"/>
  <c r="F37" i="9"/>
  <c r="F38" i="9"/>
  <c r="F39" i="9"/>
  <c r="F41" i="9"/>
  <c r="F42" i="9"/>
  <c r="F43" i="9"/>
  <c r="F44" i="9"/>
  <c r="F45" i="9"/>
  <c r="F46" i="9"/>
  <c r="F47" i="9"/>
  <c r="F48" i="9"/>
  <c r="F14" i="9"/>
  <c r="F17" i="9"/>
  <c r="F18" i="9"/>
  <c r="F15" i="9"/>
  <c r="F19" i="9"/>
  <c r="K40" i="9"/>
  <c r="J40" i="9"/>
  <c r="K30" i="9"/>
  <c r="J30" i="9"/>
  <c r="K21" i="9"/>
  <c r="J21" i="9"/>
  <c r="K12" i="9"/>
  <c r="G40" i="9"/>
  <c r="D40" i="9"/>
  <c r="G30" i="9"/>
  <c r="H30" i="9" s="1"/>
  <c r="D30" i="9"/>
  <c r="E30" i="9" s="1"/>
  <c r="G21" i="9"/>
  <c r="D21" i="9"/>
  <c r="G12" i="9"/>
  <c r="D12" i="9"/>
  <c r="H21" i="9" l="1"/>
  <c r="E40" i="9"/>
  <c r="H12" i="9"/>
  <c r="H40" i="9"/>
  <c r="E21" i="9"/>
  <c r="I40" i="9"/>
  <c r="I21" i="9"/>
  <c r="F21" i="9"/>
  <c r="K11" i="9"/>
  <c r="F30" i="9"/>
  <c r="G11" i="9"/>
  <c r="I12" i="9"/>
  <c r="D11" i="9"/>
  <c r="I30" i="9"/>
  <c r="F40" i="9"/>
  <c r="H11" i="9" l="1"/>
  <c r="I11" i="9"/>
  <c r="K11" i="26" l="1"/>
  <c r="I12" i="26"/>
  <c r="K10" i="26" l="1"/>
  <c r="H10" i="26" s="1"/>
  <c r="H11" i="26"/>
  <c r="I11" i="26"/>
  <c r="J12" i="9"/>
  <c r="F13" i="9"/>
  <c r="F12" i="9" l="1"/>
  <c r="E12" i="9"/>
  <c r="I10" i="26"/>
  <c r="J11" i="9"/>
  <c r="E11" i="9" s="1"/>
  <c r="F11" i="9" l="1"/>
</calcChain>
</file>

<file path=xl/sharedStrings.xml><?xml version="1.0" encoding="utf-8"?>
<sst xmlns="http://schemas.openxmlformats.org/spreadsheetml/2006/main" count="315" uniqueCount="217">
  <si>
    <t>（要計表の県集計による速報）</t>
    <rPh sb="1" eb="4">
      <t>ヨウケイヒョウ</t>
    </rPh>
    <rPh sb="5" eb="6">
      <t>ケン</t>
    </rPh>
    <rPh sb="6" eb="8">
      <t>シュウケイ</t>
    </rPh>
    <rPh sb="11" eb="13">
      <t>ソクホウ</t>
    </rPh>
    <phoneticPr fontId="2"/>
  </si>
  <si>
    <t>　◆ 目次</t>
    <rPh sb="3" eb="5">
      <t>モクジ</t>
    </rPh>
    <phoneticPr fontId="2"/>
  </si>
  <si>
    <t>〒020－8570　岩手県盛岡市内丸10番1号</t>
    <phoneticPr fontId="2"/>
  </si>
  <si>
    <t>世帯数</t>
  </si>
  <si>
    <t>人　　　口</t>
    <rPh sb="0" eb="1">
      <t>ヒト</t>
    </rPh>
    <rPh sb="4" eb="5">
      <t>クチ</t>
    </rPh>
    <phoneticPr fontId="2"/>
  </si>
  <si>
    <t>世　帯　数</t>
    <rPh sb="0" eb="1">
      <t>ヨ</t>
    </rPh>
    <rPh sb="2" eb="3">
      <t>オビ</t>
    </rPh>
    <rPh sb="4" eb="5">
      <t>カズ</t>
    </rPh>
    <phoneticPr fontId="2"/>
  </si>
  <si>
    <t>増減率</t>
    <rPh sb="0" eb="2">
      <t>ゾウゲン</t>
    </rPh>
    <rPh sb="2" eb="3">
      <t>リツ</t>
    </rPh>
    <phoneticPr fontId="2"/>
  </si>
  <si>
    <t>総　数</t>
    <rPh sb="0" eb="1">
      <t>フサ</t>
    </rPh>
    <rPh sb="2" eb="3">
      <t>カズ</t>
    </rPh>
    <phoneticPr fontId="2"/>
  </si>
  <si>
    <t>年次</t>
    <rPh sb="0" eb="2">
      <t>ネンジ</t>
    </rPh>
    <phoneticPr fontId="2"/>
  </si>
  <si>
    <t>（単位：人、世帯、％）</t>
    <rPh sb="1" eb="3">
      <t>タンイ</t>
    </rPh>
    <rPh sb="4" eb="5">
      <t>ヒト</t>
    </rPh>
    <rPh sb="6" eb="8">
      <t>セタイ</t>
    </rPh>
    <phoneticPr fontId="2"/>
  </si>
  <si>
    <t>30年</t>
  </si>
  <si>
    <t>35年</t>
  </si>
  <si>
    <t>7年</t>
  </si>
  <si>
    <t>12年</t>
  </si>
  <si>
    <t>17年</t>
  </si>
  <si>
    <t>40年</t>
  </si>
  <si>
    <t>45年</t>
  </si>
  <si>
    <t>50年</t>
  </si>
  <si>
    <t>55年</t>
  </si>
  <si>
    <t>60年</t>
  </si>
  <si>
    <t>平成
2年</t>
    <rPh sb="0" eb="2">
      <t>ヘイセイ</t>
    </rPh>
    <phoneticPr fontId="2"/>
  </si>
  <si>
    <t>盛岡市</t>
  </si>
  <si>
    <t>宮古市</t>
  </si>
  <si>
    <t>大船渡市</t>
  </si>
  <si>
    <t>花巻市</t>
  </si>
  <si>
    <t>北上市</t>
  </si>
  <si>
    <t>久慈市</t>
  </si>
  <si>
    <t>陸前高田市</t>
  </si>
  <si>
    <t>釜石市</t>
  </si>
  <si>
    <t>二戸市</t>
  </si>
  <si>
    <t>八幡平市</t>
  </si>
  <si>
    <t>雫石町</t>
  </si>
  <si>
    <t>葛巻町</t>
  </si>
  <si>
    <t>岩手町</t>
  </si>
  <si>
    <t>紫波町</t>
  </si>
  <si>
    <t>矢巾町</t>
  </si>
  <si>
    <t>金ケ崎町</t>
  </si>
  <si>
    <t>平泉町</t>
  </si>
  <si>
    <t>住田町</t>
  </si>
  <si>
    <t>大槌町</t>
  </si>
  <si>
    <t>山田町</t>
  </si>
  <si>
    <t>岩泉町</t>
  </si>
  <si>
    <t>田野畑村</t>
  </si>
  <si>
    <t>普代村</t>
  </si>
  <si>
    <t>軽米町</t>
  </si>
  <si>
    <t>野田村</t>
  </si>
  <si>
    <t>九戸村</t>
  </si>
  <si>
    <t>一戸町</t>
  </si>
  <si>
    <t>◆ 表１　人口・世帯数の推移（岩手県）</t>
    <rPh sb="2" eb="3">
      <t>ヒョウ</t>
    </rPh>
    <rPh sb="5" eb="7">
      <t>ジンコウ</t>
    </rPh>
    <rPh sb="8" eb="10">
      <t>セタイ</t>
    </rPh>
    <rPh sb="10" eb="11">
      <t>カズ</t>
    </rPh>
    <rPh sb="12" eb="14">
      <t>スイイ</t>
    </rPh>
    <rPh sb="15" eb="18">
      <t>イワテケン</t>
    </rPh>
    <phoneticPr fontId="2"/>
  </si>
  <si>
    <t>人　口</t>
  </si>
  <si>
    <t>人　口</t>
    <rPh sb="0" eb="1">
      <t>ヒト</t>
    </rPh>
    <rPh sb="2" eb="3">
      <t>クチ</t>
    </rPh>
    <phoneticPr fontId="2"/>
  </si>
  <si>
    <t>県　計</t>
    <rPh sb="0" eb="1">
      <t>ケン</t>
    </rPh>
    <rPh sb="2" eb="3">
      <t>ケイ</t>
    </rPh>
    <phoneticPr fontId="2"/>
  </si>
  <si>
    <t>区　分</t>
    <rPh sb="0" eb="1">
      <t>ク</t>
    </rPh>
    <rPh sb="2" eb="3">
      <t>ブン</t>
    </rPh>
    <phoneticPr fontId="2"/>
  </si>
  <si>
    <t>対前回増減率</t>
    <rPh sb="0" eb="1">
      <t>タイ</t>
    </rPh>
    <rPh sb="1" eb="3">
      <t>ゼンカイ</t>
    </rPh>
    <rPh sb="3" eb="5">
      <t>ゾウゲン</t>
    </rPh>
    <rPh sb="5" eb="6">
      <t>リツ</t>
    </rPh>
    <phoneticPr fontId="2"/>
  </si>
  <si>
    <t>速報集計</t>
    <rPh sb="0" eb="2">
      <t>ソクホウ</t>
    </rPh>
    <rPh sb="2" eb="4">
      <t>シュウケイ</t>
    </rPh>
    <phoneticPr fontId="2"/>
  </si>
  <si>
    <t>基本集計</t>
    <rPh sb="0" eb="2">
      <t>キホン</t>
    </rPh>
    <rPh sb="2" eb="4">
      <t>シュウケイ</t>
    </rPh>
    <phoneticPr fontId="2"/>
  </si>
  <si>
    <t>抽出詳細集計</t>
    <rPh sb="0" eb="2">
      <t>チュウシュツ</t>
    </rPh>
    <rPh sb="2" eb="4">
      <t>ショウサイ</t>
    </rPh>
    <rPh sb="4" eb="6">
      <t>シュウケイ</t>
    </rPh>
    <phoneticPr fontId="2"/>
  </si>
  <si>
    <t>小地域集計</t>
    <rPh sb="0" eb="3">
      <t>ショウチイキ</t>
    </rPh>
    <rPh sb="3" eb="5">
      <t>シュウケイ</t>
    </rPh>
    <phoneticPr fontId="2"/>
  </si>
  <si>
    <t>該当する基本集計等の公表後</t>
    <rPh sb="0" eb="2">
      <t>ガイトウ</t>
    </rPh>
    <rPh sb="4" eb="6">
      <t>キホン</t>
    </rPh>
    <rPh sb="6" eb="8">
      <t>シュウケイ</t>
    </rPh>
    <rPh sb="8" eb="9">
      <t>トウ</t>
    </rPh>
    <rPh sb="10" eb="12">
      <t>コウヒョウ</t>
    </rPh>
    <rPh sb="12" eb="13">
      <t>ゴ</t>
    </rPh>
    <phoneticPr fontId="2"/>
  </si>
  <si>
    <t>基本集計及び従業地・通学地集計のうち、基本的な事項の結果の「町丁・字等、基本単位区」の小地域結果</t>
    <rPh sb="0" eb="2">
      <t>キホン</t>
    </rPh>
    <rPh sb="2" eb="4">
      <t>シュウケイ</t>
    </rPh>
    <rPh sb="4" eb="5">
      <t>オヨ</t>
    </rPh>
    <rPh sb="6" eb="8">
      <t>ジュウギョウ</t>
    </rPh>
    <rPh sb="8" eb="9">
      <t>チ</t>
    </rPh>
    <rPh sb="10" eb="12">
      <t>ツウガク</t>
    </rPh>
    <rPh sb="12" eb="13">
      <t>チ</t>
    </rPh>
    <rPh sb="13" eb="15">
      <t>シュウケイ</t>
    </rPh>
    <rPh sb="19" eb="22">
      <t>キホンテキ</t>
    </rPh>
    <rPh sb="23" eb="25">
      <t>ジコウ</t>
    </rPh>
    <rPh sb="26" eb="28">
      <t>ケッカ</t>
    </rPh>
    <rPh sb="30" eb="31">
      <t>マチ</t>
    </rPh>
    <rPh sb="31" eb="32">
      <t>チョウ</t>
    </rPh>
    <rPh sb="33" eb="35">
      <t>ジナド</t>
    </rPh>
    <rPh sb="36" eb="38">
      <t>キホン</t>
    </rPh>
    <rPh sb="38" eb="40">
      <t>タンイ</t>
    </rPh>
    <rPh sb="40" eb="41">
      <t>ク</t>
    </rPh>
    <rPh sb="43" eb="46">
      <t>ショウチイキ</t>
    </rPh>
    <rPh sb="46" eb="48">
      <t>ケッカ</t>
    </rPh>
    <phoneticPr fontId="2"/>
  </si>
  <si>
    <t>従業地・
通学地集計</t>
    <rPh sb="0" eb="2">
      <t>ジュウギョウ</t>
    </rPh>
    <rPh sb="2" eb="3">
      <t>チ</t>
    </rPh>
    <rPh sb="5" eb="7">
      <t>ツウガク</t>
    </rPh>
    <rPh sb="7" eb="8">
      <t>チ</t>
    </rPh>
    <rPh sb="8" eb="10">
      <t>シュウケイ</t>
    </rPh>
    <phoneticPr fontId="2"/>
  </si>
  <si>
    <r>
      <t>２　</t>
    </r>
    <r>
      <rPr>
        <b/>
        <u/>
        <sz val="11"/>
        <rFont val="ＭＳ ゴシック"/>
        <family val="3"/>
        <charset val="128"/>
      </rPr>
      <t>この速報の数値は、総務省統計局が次の日程で公表する数値と異なる場合があります。</t>
    </r>
    <rPh sb="4" eb="6">
      <t>ソクホウ</t>
    </rPh>
    <rPh sb="7" eb="9">
      <t>スウチ</t>
    </rPh>
    <rPh sb="11" eb="14">
      <t>ソウムショウ</t>
    </rPh>
    <rPh sb="14" eb="17">
      <t>トウケイキョク</t>
    </rPh>
    <rPh sb="18" eb="19">
      <t>ツギ</t>
    </rPh>
    <rPh sb="20" eb="22">
      <t>ニッテイ</t>
    </rPh>
    <rPh sb="23" eb="25">
      <t>コウヒョウ</t>
    </rPh>
    <rPh sb="27" eb="29">
      <t>スウチ</t>
    </rPh>
    <rPh sb="30" eb="31">
      <t>コト</t>
    </rPh>
    <rPh sb="33" eb="35">
      <t>バアイ</t>
    </rPh>
    <phoneticPr fontId="2"/>
  </si>
  <si>
    <t>人口、世帯、住居に関する結果及び外国人、高齢者世帯等に関する結果</t>
    <rPh sb="16" eb="18">
      <t>ガイコク</t>
    </rPh>
    <rPh sb="18" eb="19">
      <t>ジン</t>
    </rPh>
    <phoneticPr fontId="2"/>
  </si>
  <si>
    <t>人口等基本集計</t>
    <rPh sb="0" eb="2">
      <t>ジンコウ</t>
    </rPh>
    <rPh sb="2" eb="3">
      <t>トウ</t>
    </rPh>
    <rPh sb="3" eb="5">
      <t>キホン</t>
    </rPh>
    <rPh sb="5" eb="7">
      <t>シュウケイ</t>
    </rPh>
    <phoneticPr fontId="2"/>
  </si>
  <si>
    <t>人口移動集計</t>
    <rPh sb="0" eb="2">
      <t>ジンコウ</t>
    </rPh>
    <rPh sb="2" eb="4">
      <t>イドウ</t>
    </rPh>
    <rPh sb="4" eb="6">
      <t>シュウケイ</t>
    </rPh>
    <phoneticPr fontId="2"/>
  </si>
  <si>
    <t>移動人口の男女・年齢等集計</t>
    <rPh sb="0" eb="2">
      <t>イドウ</t>
    </rPh>
    <rPh sb="2" eb="4">
      <t>ジンコウ</t>
    </rPh>
    <rPh sb="5" eb="7">
      <t>ダンジョ</t>
    </rPh>
    <rPh sb="8" eb="10">
      <t>ネンレイ</t>
    </rPh>
    <rPh sb="10" eb="11">
      <t>トウ</t>
    </rPh>
    <rPh sb="11" eb="13">
      <t>シュウケイ</t>
    </rPh>
    <phoneticPr fontId="2"/>
  </si>
  <si>
    <t>人口の転出入状況に関する結果</t>
    <rPh sb="3" eb="5">
      <t>テンシュツ</t>
    </rPh>
    <rPh sb="5" eb="6">
      <t>イ</t>
    </rPh>
    <rPh sb="6" eb="8">
      <t>ジョウキョウ</t>
    </rPh>
    <rPh sb="9" eb="10">
      <t>カン</t>
    </rPh>
    <rPh sb="12" eb="14">
      <t>ケッカ</t>
    </rPh>
    <phoneticPr fontId="2"/>
  </si>
  <si>
    <t>奥州市</t>
    <rPh sb="0" eb="2">
      <t>オウシュウ</t>
    </rPh>
    <rPh sb="2" eb="3">
      <t>シ</t>
    </rPh>
    <phoneticPr fontId="2"/>
  </si>
  <si>
    <t>洋野町</t>
    <rPh sb="0" eb="2">
      <t>ヒロノ</t>
    </rPh>
    <rPh sb="2" eb="3">
      <t>チョウ</t>
    </rPh>
    <phoneticPr fontId="2"/>
  </si>
  <si>
    <t>県央広域振興圏</t>
    <rPh sb="0" eb="2">
      <t>ケンオウ</t>
    </rPh>
    <rPh sb="2" eb="4">
      <t>コウイキ</t>
    </rPh>
    <rPh sb="4" eb="6">
      <t>シンコウ</t>
    </rPh>
    <rPh sb="6" eb="7">
      <t>ケン</t>
    </rPh>
    <phoneticPr fontId="2"/>
  </si>
  <si>
    <t>県南広域振興圏</t>
    <rPh sb="0" eb="2">
      <t>ケンナン</t>
    </rPh>
    <rPh sb="2" eb="4">
      <t>コウイキ</t>
    </rPh>
    <rPh sb="4" eb="6">
      <t>シンコウ</t>
    </rPh>
    <rPh sb="6" eb="7">
      <t>ケン</t>
    </rPh>
    <phoneticPr fontId="2"/>
  </si>
  <si>
    <t>沿岸広域振興圏</t>
    <rPh sb="0" eb="2">
      <t>エンガン</t>
    </rPh>
    <rPh sb="2" eb="4">
      <t>コウイキ</t>
    </rPh>
    <rPh sb="4" eb="6">
      <t>シンコウ</t>
    </rPh>
    <rPh sb="6" eb="7">
      <t>ケン</t>
    </rPh>
    <phoneticPr fontId="2"/>
  </si>
  <si>
    <t>県北広域振興圏</t>
    <rPh sb="0" eb="2">
      <t>ケンポク</t>
    </rPh>
    <rPh sb="2" eb="4">
      <t>コウイキ</t>
    </rPh>
    <rPh sb="4" eb="6">
      <t>シンコウ</t>
    </rPh>
    <rPh sb="6" eb="7">
      <t>ケン</t>
    </rPh>
    <phoneticPr fontId="2"/>
  </si>
  <si>
    <t>遠野市</t>
    <rPh sb="0" eb="2">
      <t>トオノ</t>
    </rPh>
    <rPh sb="2" eb="3">
      <t>シ</t>
    </rPh>
    <phoneticPr fontId="2"/>
  </si>
  <si>
    <t>一関市</t>
    <rPh sb="0" eb="2">
      <t>イチノセキ</t>
    </rPh>
    <rPh sb="2" eb="3">
      <t>シ</t>
    </rPh>
    <phoneticPr fontId="2"/>
  </si>
  <si>
    <t>西和賀町</t>
    <rPh sb="0" eb="1">
      <t>ニシ</t>
    </rPh>
    <rPh sb="1" eb="3">
      <t>ワガ</t>
    </rPh>
    <rPh sb="3" eb="4">
      <t>マチ</t>
    </rPh>
    <phoneticPr fontId="2"/>
  </si>
  <si>
    <t>金ケ崎町</t>
    <rPh sb="0" eb="4">
      <t>カネガサキ</t>
    </rPh>
    <phoneticPr fontId="2"/>
  </si>
  <si>
    <t>平泉町</t>
    <rPh sb="0" eb="2">
      <t>ヒライズミ</t>
    </rPh>
    <rPh sb="2" eb="3">
      <t>チョウ</t>
    </rPh>
    <phoneticPr fontId="2"/>
  </si>
  <si>
    <t>宮古市</t>
    <rPh sb="0" eb="3">
      <t>ミヤコシ</t>
    </rPh>
    <phoneticPr fontId="2"/>
  </si>
  <si>
    <t>大船渡市</t>
    <rPh sb="0" eb="4">
      <t>オオフナトシ</t>
    </rPh>
    <phoneticPr fontId="2"/>
  </si>
  <si>
    <t>陸前高田市</t>
    <rPh sb="0" eb="2">
      <t>リクゼン</t>
    </rPh>
    <rPh sb="2" eb="4">
      <t>タカダ</t>
    </rPh>
    <rPh sb="4" eb="5">
      <t>シ</t>
    </rPh>
    <phoneticPr fontId="2"/>
  </si>
  <si>
    <t>釜石市</t>
    <rPh sb="0" eb="2">
      <t>カマイシ</t>
    </rPh>
    <rPh sb="2" eb="3">
      <t>シ</t>
    </rPh>
    <phoneticPr fontId="2"/>
  </si>
  <si>
    <t>住田町</t>
    <rPh sb="0" eb="2">
      <t>スミタ</t>
    </rPh>
    <rPh sb="2" eb="3">
      <t>チョウ</t>
    </rPh>
    <phoneticPr fontId="2"/>
  </si>
  <si>
    <t>大槌町</t>
    <rPh sb="0" eb="1">
      <t>オオ</t>
    </rPh>
    <rPh sb="1" eb="2">
      <t>ツチ</t>
    </rPh>
    <rPh sb="2" eb="3">
      <t>チョウ</t>
    </rPh>
    <phoneticPr fontId="2"/>
  </si>
  <si>
    <t>山田町</t>
    <rPh sb="0" eb="2">
      <t>ヤマダ</t>
    </rPh>
    <rPh sb="2" eb="3">
      <t>チョウ</t>
    </rPh>
    <phoneticPr fontId="2"/>
  </si>
  <si>
    <t>岩泉町</t>
    <rPh sb="0" eb="2">
      <t>イワイズミ</t>
    </rPh>
    <rPh sb="2" eb="3">
      <t>チョウ</t>
    </rPh>
    <phoneticPr fontId="2"/>
  </si>
  <si>
    <t>田野畑村</t>
    <rPh sb="0" eb="3">
      <t>タノハタ</t>
    </rPh>
    <rPh sb="3" eb="4">
      <t>ムラ</t>
    </rPh>
    <phoneticPr fontId="2"/>
  </si>
  <si>
    <t>久慈市</t>
    <rPh sb="0" eb="2">
      <t>クジ</t>
    </rPh>
    <rPh sb="2" eb="3">
      <t>シ</t>
    </rPh>
    <phoneticPr fontId="2"/>
  </si>
  <si>
    <t>二戸市</t>
    <rPh sb="0" eb="3">
      <t>ニノヘシ</t>
    </rPh>
    <phoneticPr fontId="2"/>
  </si>
  <si>
    <t>普代村</t>
    <rPh sb="0" eb="2">
      <t>フダイ</t>
    </rPh>
    <rPh sb="2" eb="3">
      <t>ムラ</t>
    </rPh>
    <phoneticPr fontId="2"/>
  </si>
  <si>
    <t>軽米町</t>
    <rPh sb="0" eb="2">
      <t>カルマイ</t>
    </rPh>
    <rPh sb="2" eb="3">
      <t>チョウ</t>
    </rPh>
    <phoneticPr fontId="2"/>
  </si>
  <si>
    <t>野田村</t>
    <rPh sb="0" eb="2">
      <t>ノダ</t>
    </rPh>
    <rPh sb="2" eb="3">
      <t>ムラ</t>
    </rPh>
    <phoneticPr fontId="2"/>
  </si>
  <si>
    <t>九戸村</t>
    <rPh sb="0" eb="2">
      <t>クノヘ</t>
    </rPh>
    <rPh sb="2" eb="3">
      <t>ムラ</t>
    </rPh>
    <phoneticPr fontId="2"/>
  </si>
  <si>
    <t>一戸町</t>
    <rPh sb="0" eb="2">
      <t>イチノヘ</t>
    </rPh>
    <rPh sb="2" eb="3">
      <t>チョウ</t>
    </rPh>
    <phoneticPr fontId="2"/>
  </si>
  <si>
    <t>いわての統計情報「イーハトーブ・データ館」</t>
    <phoneticPr fontId="2"/>
  </si>
  <si>
    <t>-</t>
    <phoneticPr fontId="2"/>
  </si>
  <si>
    <t>矢巾町</t>
    <phoneticPr fontId="2"/>
  </si>
  <si>
    <t>７年</t>
    <rPh sb="1" eb="2">
      <t>ネン</t>
    </rPh>
    <phoneticPr fontId="2"/>
  </si>
  <si>
    <t>平成
２年</t>
    <rPh sb="0" eb="2">
      <t>ヘイセイ</t>
    </rPh>
    <rPh sb="4" eb="5">
      <t>ネン</t>
    </rPh>
    <phoneticPr fontId="2"/>
  </si>
  <si>
    <t>男女別人口及び世帯数の早期提供</t>
    <rPh sb="0" eb="2">
      <t>ダンジョ</t>
    </rPh>
    <rPh sb="2" eb="3">
      <t>ベツ</t>
    </rPh>
    <rPh sb="3" eb="5">
      <t>ジンコウ</t>
    </rPh>
    <rPh sb="5" eb="6">
      <t>オヨ</t>
    </rPh>
    <rPh sb="7" eb="9">
      <t>セタイ</t>
    </rPh>
    <rPh sb="9" eb="10">
      <t>カズ</t>
    </rPh>
    <rPh sb="11" eb="13">
      <t>ソウキ</t>
    </rPh>
    <rPh sb="13" eb="15">
      <t>テイキョウ</t>
    </rPh>
    <phoneticPr fontId="2"/>
  </si>
  <si>
    <t>就業状態等基本集計</t>
    <rPh sb="0" eb="2">
      <t>シュウギョウ</t>
    </rPh>
    <rPh sb="2" eb="4">
      <t>ジョウタイ</t>
    </rPh>
    <rPh sb="4" eb="5">
      <t>トウ</t>
    </rPh>
    <rPh sb="5" eb="7">
      <t>キホン</t>
    </rPh>
    <rPh sb="7" eb="9">
      <t>シュウケイ</t>
    </rPh>
    <phoneticPr fontId="2"/>
  </si>
  <si>
    <t>人口の労働力状態、夫婦、子供のいる世帯等の産業・職業大分類別構成に関する結果</t>
    <rPh sb="21" eb="23">
      <t>サンギョウ</t>
    </rPh>
    <rPh sb="24" eb="26">
      <t>ショクギョウ</t>
    </rPh>
    <rPh sb="26" eb="29">
      <t>ダイブンルイ</t>
    </rPh>
    <rPh sb="29" eb="30">
      <t>ベツ</t>
    </rPh>
    <rPh sb="30" eb="32">
      <t>コウセイ</t>
    </rPh>
    <phoneticPr fontId="2"/>
  </si>
  <si>
    <t>就業者の産業・職業小分類別構成等に関する詳細な結果</t>
    <rPh sb="0" eb="3">
      <t>シュウギョウシャ</t>
    </rPh>
    <rPh sb="4" eb="6">
      <t>サンギョウ</t>
    </rPh>
    <rPh sb="7" eb="9">
      <t>ショクギョウ</t>
    </rPh>
    <rPh sb="9" eb="12">
      <t>ショウブンルイ</t>
    </rPh>
    <rPh sb="12" eb="13">
      <t>ベツ</t>
    </rPh>
    <rPh sb="13" eb="15">
      <t>コウセイ</t>
    </rPh>
    <rPh sb="15" eb="16">
      <t>トウ</t>
    </rPh>
    <rPh sb="17" eb="18">
      <t>カン</t>
    </rPh>
    <rPh sb="20" eb="22">
      <t>ショウサイ</t>
    </rPh>
    <rPh sb="23" eb="25">
      <t>ケッカ</t>
    </rPh>
    <phoneticPr fontId="2"/>
  </si>
  <si>
    <t>従業地・通学地による人口・就業状態等集計</t>
    <rPh sb="13" eb="15">
      <t>シュウギョウ</t>
    </rPh>
    <rPh sb="15" eb="17">
      <t>ジョウタイ</t>
    </rPh>
    <rPh sb="17" eb="18">
      <t>トウ</t>
    </rPh>
    <rPh sb="18" eb="20">
      <t>シュウケイ</t>
    </rPh>
    <phoneticPr fontId="2"/>
  </si>
  <si>
    <t>従業地・通学地による人口の基本的構成及び就業者の産業・職業大分類別構成に関する結果</t>
    <rPh sb="27" eb="29">
      <t>ショクギョウ</t>
    </rPh>
    <rPh sb="29" eb="32">
      <t>ダイブンルイ</t>
    </rPh>
    <phoneticPr fontId="2"/>
  </si>
  <si>
    <t>移動人口の就業状態等集計</t>
    <rPh sb="0" eb="2">
      <t>イドウ</t>
    </rPh>
    <rPh sb="2" eb="4">
      <t>ジンコウ</t>
    </rPh>
    <rPh sb="5" eb="7">
      <t>シュウギョウ</t>
    </rPh>
    <rPh sb="7" eb="9">
      <t>ジョウタイ</t>
    </rPh>
    <rPh sb="9" eb="10">
      <t>トウ</t>
    </rPh>
    <rPh sb="10" eb="12">
      <t>シュウケイ</t>
    </rPh>
    <phoneticPr fontId="2"/>
  </si>
  <si>
    <t>移動人口の労働力状態、産業・職業大分類別構成に関する結果</t>
    <rPh sb="0" eb="2">
      <t>イドウ</t>
    </rPh>
    <rPh sb="2" eb="4">
      <t>ジンコウ</t>
    </rPh>
    <rPh sb="5" eb="8">
      <t>ロウドウリョク</t>
    </rPh>
    <rPh sb="8" eb="10">
      <t>ジョウタイ</t>
    </rPh>
    <rPh sb="11" eb="13">
      <t>サンギョウ</t>
    </rPh>
    <rPh sb="14" eb="16">
      <t>ショクギョウ</t>
    </rPh>
    <rPh sb="16" eb="19">
      <t>ダイブンルイ</t>
    </rPh>
    <rPh sb="19" eb="20">
      <t>ベツ</t>
    </rPh>
    <rPh sb="20" eb="22">
      <t>コウセイ</t>
    </rPh>
    <rPh sb="23" eb="24">
      <t>カン</t>
    </rPh>
    <rPh sb="26" eb="28">
      <t>ケッカ</t>
    </rPh>
    <phoneticPr fontId="2"/>
  </si>
  <si>
    <t>男</t>
    <rPh sb="0" eb="1">
      <t>オトコ</t>
    </rPh>
    <phoneticPr fontId="2"/>
  </si>
  <si>
    <t>女</t>
    <rPh sb="0" eb="1">
      <t>オンナ</t>
    </rPh>
    <phoneticPr fontId="2"/>
  </si>
  <si>
    <t>遠野市</t>
  </si>
  <si>
    <t>一関市</t>
  </si>
  <si>
    <t>奥州市</t>
  </si>
  <si>
    <t>滝沢市</t>
  </si>
  <si>
    <t>西和賀町</t>
  </si>
  <si>
    <t>洋野町</t>
  </si>
  <si>
    <t>滝沢市</t>
    <rPh sb="2" eb="3">
      <t>シ</t>
    </rPh>
    <phoneticPr fontId="2"/>
  </si>
  <si>
    <t>※作業用ページ。資料の一部ではない。</t>
    <rPh sb="1" eb="4">
      <t>サギョウヨウ</t>
    </rPh>
    <rPh sb="8" eb="10">
      <t>シリョウ</t>
    </rPh>
    <rPh sb="11" eb="13">
      <t>イチブ</t>
    </rPh>
    <phoneticPr fontId="2"/>
  </si>
  <si>
    <t>対前回
増減率</t>
    <rPh sb="0" eb="1">
      <t>タイ</t>
    </rPh>
    <rPh sb="1" eb="3">
      <t>ゼンカイ</t>
    </rPh>
    <rPh sb="4" eb="6">
      <t>ゾウゲン</t>
    </rPh>
    <rPh sb="6" eb="7">
      <t>リツ</t>
    </rPh>
    <phoneticPr fontId="2"/>
  </si>
  <si>
    <t>内陸計</t>
    <rPh sb="0" eb="2">
      <t>ナイリク</t>
    </rPh>
    <rPh sb="2" eb="3">
      <t>ケイ</t>
    </rPh>
    <phoneticPr fontId="2"/>
  </si>
  <si>
    <t>対前回増減数
Ａ－Ｂ</t>
    <rPh sb="0" eb="1">
      <t>タイ</t>
    </rPh>
    <rPh sb="1" eb="3">
      <t>ゼンカイ</t>
    </rPh>
    <rPh sb="3" eb="5">
      <t>ゾウゲン</t>
    </rPh>
    <rPh sb="5" eb="6">
      <t>スウ</t>
    </rPh>
    <phoneticPr fontId="2"/>
  </si>
  <si>
    <t>対前回
増減数</t>
    <rPh sb="0" eb="1">
      <t>タイ</t>
    </rPh>
    <rPh sb="1" eb="3">
      <t>ゼンカイ</t>
    </rPh>
    <rPh sb="4" eb="6">
      <t>ゾウゲン</t>
    </rPh>
    <rPh sb="6" eb="7">
      <t>スウ</t>
    </rPh>
    <phoneticPr fontId="2"/>
  </si>
  <si>
    <t>沿岸計</t>
    <rPh sb="0" eb="2">
      <t>エンガン</t>
    </rPh>
    <rPh sb="2" eb="3">
      <t>ケイ</t>
    </rPh>
    <phoneticPr fontId="2"/>
  </si>
  <si>
    <t>３　この速報の内容についての問い合わせ等は、下記に御連絡ください。</t>
    <rPh sb="4" eb="6">
      <t>ソクホウ</t>
    </rPh>
    <rPh sb="7" eb="9">
      <t>ナイヨウ</t>
    </rPh>
    <rPh sb="14" eb="15">
      <t>ト</t>
    </rPh>
    <rPh sb="16" eb="17">
      <t>ア</t>
    </rPh>
    <rPh sb="19" eb="20">
      <t>トウ</t>
    </rPh>
    <rPh sb="22" eb="24">
      <t>カキ</t>
    </rPh>
    <rPh sb="25" eb="28">
      <t>ゴレンラク</t>
    </rPh>
    <phoneticPr fontId="2"/>
  </si>
  <si>
    <t>岩手県ふるさと振興部調査統計課</t>
    <rPh sb="0" eb="3">
      <t>イワテケン</t>
    </rPh>
    <rPh sb="7" eb="15">
      <t>シンコウブチョウサトウケイカ</t>
    </rPh>
    <phoneticPr fontId="2"/>
  </si>
  <si>
    <t>岩手県ふるさと振興部調査統計課　生活統計担当</t>
    <rPh sb="7" eb="9">
      <t>シンコウ</t>
    </rPh>
    <rPh sb="9" eb="10">
      <t>ブ</t>
    </rPh>
    <phoneticPr fontId="2"/>
  </si>
  <si>
    <t>令和
２年</t>
    <rPh sb="0" eb="2">
      <t>レイワ</t>
    </rPh>
    <phoneticPr fontId="2"/>
  </si>
  <si>
    <t>－</t>
    <phoneticPr fontId="2"/>
  </si>
  <si>
    <t>◆ 表２　市町村別人口・世帯数</t>
    <rPh sb="2" eb="3">
      <t>ヒョウ</t>
    </rPh>
    <rPh sb="5" eb="8">
      <t>シ</t>
    </rPh>
    <rPh sb="8" eb="9">
      <t>ベツ</t>
    </rPh>
    <rPh sb="9" eb="11">
      <t>ジンコウ</t>
    </rPh>
    <rPh sb="12" eb="14">
      <t>セタイ</t>
    </rPh>
    <rPh sb="14" eb="15">
      <t>カズ</t>
    </rPh>
    <phoneticPr fontId="2"/>
  </si>
  <si>
    <t>　◆ 利用に当たって</t>
    <rPh sb="3" eb="5">
      <t>リヨウ</t>
    </rPh>
    <rPh sb="6" eb="7">
      <t>ア</t>
    </rPh>
    <phoneticPr fontId="2"/>
  </si>
  <si>
    <t>１</t>
    <phoneticPr fontId="2"/>
  </si>
  <si>
    <t>３</t>
    <phoneticPr fontId="2"/>
  </si>
  <si>
    <t>４</t>
    <phoneticPr fontId="2"/>
  </si>
  <si>
    <t>５</t>
    <phoneticPr fontId="2"/>
  </si>
  <si>
    <t>６</t>
    <phoneticPr fontId="2"/>
  </si>
  <si>
    <t>１　岩手県の人口・世帯数・・・・・・・・・・・・・・・・・・・・・・・・・</t>
    <rPh sb="2" eb="5">
      <t>イワテケン</t>
    </rPh>
    <rPh sb="6" eb="8">
      <t>ジンコウ</t>
    </rPh>
    <rPh sb="9" eb="11">
      <t>セタイ</t>
    </rPh>
    <rPh sb="11" eb="12">
      <t>カズ</t>
    </rPh>
    <phoneticPr fontId="2"/>
  </si>
  <si>
    <t>２　市町村別の人口・世帯数・・・・・・・・・・・・・・・・・・・・・・・・</t>
    <rPh sb="2" eb="5">
      <t>シチョウソン</t>
    </rPh>
    <rPh sb="5" eb="6">
      <t>ベツ</t>
    </rPh>
    <rPh sb="7" eb="9">
      <t>ジンコウ</t>
    </rPh>
    <rPh sb="10" eb="13">
      <t>セタイスウ</t>
    </rPh>
    <phoneticPr fontId="2"/>
  </si>
  <si>
    <t>３　内陸・沿岸別の人口・世帯数・・・・・・・・・・・・・・・・・・・・・・</t>
    <rPh sb="2" eb="4">
      <t>ナイリク</t>
    </rPh>
    <rPh sb="5" eb="7">
      <t>エンガン</t>
    </rPh>
    <rPh sb="7" eb="8">
      <t>ベツ</t>
    </rPh>
    <rPh sb="9" eb="11">
      <t>ジンコウ</t>
    </rPh>
    <rPh sb="12" eb="14">
      <t>セタイ</t>
    </rPh>
    <rPh sb="14" eb="15">
      <t>スウ</t>
    </rPh>
    <phoneticPr fontId="2"/>
  </si>
  <si>
    <t>４　広域振興圏別の人口・世帯数・・・・・・・・・・・・・・・・・・・・・・</t>
    <rPh sb="2" eb="4">
      <t>コウイキ</t>
    </rPh>
    <rPh sb="4" eb="7">
      <t>シンコウケン</t>
    </rPh>
    <rPh sb="7" eb="8">
      <t>ベツ</t>
    </rPh>
    <rPh sb="9" eb="11">
      <t>ジンコウ</t>
    </rPh>
    <rPh sb="12" eb="15">
      <t>セタイスウ</t>
    </rPh>
    <phoneticPr fontId="2"/>
  </si>
  <si>
    <t>　のために、調査員が作成する調査世帯一覧をもとに市町村が取りまとめた人口・世帯数の</t>
    <rPh sb="6" eb="8">
      <t>チョウサ</t>
    </rPh>
    <rPh sb="8" eb="9">
      <t>イン</t>
    </rPh>
    <rPh sb="10" eb="12">
      <t>サクセイ</t>
    </rPh>
    <rPh sb="14" eb="16">
      <t>チョウサ</t>
    </rPh>
    <rPh sb="16" eb="18">
      <t>セタイ</t>
    </rPh>
    <rPh sb="18" eb="20">
      <t>イチラン</t>
    </rPh>
    <rPh sb="24" eb="27">
      <t>シ</t>
    </rPh>
    <rPh sb="28" eb="29">
      <t>ト</t>
    </rPh>
    <rPh sb="34" eb="36">
      <t>ジンコウ</t>
    </rPh>
    <rPh sb="37" eb="40">
      <t>セタイスウ</t>
    </rPh>
    <phoneticPr fontId="2"/>
  </si>
  <si>
    <t>　一覧表（要計表）について県が集計を行い、その結果を公表するものです。</t>
    <rPh sb="1" eb="3">
      <t>イチラン</t>
    </rPh>
    <rPh sb="3" eb="4">
      <t>ヒョウ</t>
    </rPh>
    <rPh sb="5" eb="8">
      <t>ヨウケイヒョウ</t>
    </rPh>
    <rPh sb="13" eb="14">
      <t>ケン</t>
    </rPh>
    <rPh sb="15" eb="17">
      <t>シュウケイ</t>
    </rPh>
    <rPh sb="18" eb="19">
      <t>オコナ</t>
    </rPh>
    <rPh sb="23" eb="25">
      <t>ケッカ</t>
    </rPh>
    <rPh sb="26" eb="28">
      <t>コウヒョウ</t>
    </rPh>
    <phoneticPr fontId="2"/>
  </si>
  <si>
    <t>１　岩手県の人口・世帯数</t>
    <rPh sb="2" eb="4">
      <t>イワテ</t>
    </rPh>
    <rPh sb="4" eb="5">
      <t>ケン</t>
    </rPh>
    <rPh sb="6" eb="8">
      <t>ジンコウ</t>
    </rPh>
    <rPh sb="9" eb="12">
      <t>セタイスウ</t>
    </rPh>
    <phoneticPr fontId="2"/>
  </si>
  <si>
    <t>３　内陸・沿岸別の人口・世帯数</t>
    <rPh sb="2" eb="4">
      <t>ナイリク</t>
    </rPh>
    <rPh sb="5" eb="7">
      <t>エンガン</t>
    </rPh>
    <rPh sb="7" eb="8">
      <t>ベツ</t>
    </rPh>
    <rPh sb="9" eb="11">
      <t>ジンコウ</t>
    </rPh>
    <rPh sb="12" eb="15">
      <t>セタイスウ</t>
    </rPh>
    <phoneticPr fontId="2"/>
  </si>
  <si>
    <t>◆ 図１－１　人口（総数・増減率）の推移</t>
    <rPh sb="2" eb="3">
      <t>ズ</t>
    </rPh>
    <rPh sb="7" eb="9">
      <t>ジンコウ</t>
    </rPh>
    <rPh sb="10" eb="12">
      <t>ソウスウ</t>
    </rPh>
    <rPh sb="13" eb="15">
      <t>ゾウゲン</t>
    </rPh>
    <rPh sb="15" eb="16">
      <t>リツ</t>
    </rPh>
    <phoneticPr fontId="2"/>
  </si>
  <si>
    <t>集計区分</t>
    <phoneticPr fontId="2"/>
  </si>
  <si>
    <t>集計内容</t>
    <phoneticPr fontId="2"/>
  </si>
  <si>
    <t xml:space="preserve"> 昭和30年（1955年）</t>
    <rPh sb="1" eb="3">
      <t>ショウワ</t>
    </rPh>
    <rPh sb="5" eb="6">
      <t>ネン</t>
    </rPh>
    <rPh sb="11" eb="12">
      <t>ネン</t>
    </rPh>
    <phoneticPr fontId="2"/>
  </si>
  <si>
    <t xml:space="preserve"> 令和２年（2020年）</t>
    <rPh sb="1" eb="3">
      <t>レイワ</t>
    </rPh>
    <phoneticPr fontId="2"/>
  </si>
  <si>
    <t xml:space="preserve"> 昭和35年（1960年）</t>
    <rPh sb="1" eb="3">
      <t>ショウワ</t>
    </rPh>
    <rPh sb="5" eb="6">
      <t>ネン</t>
    </rPh>
    <rPh sb="11" eb="12">
      <t>ネン</t>
    </rPh>
    <phoneticPr fontId="2"/>
  </si>
  <si>
    <t xml:space="preserve"> 昭和40年（1965年）</t>
    <rPh sb="1" eb="3">
      <t>ショウワ</t>
    </rPh>
    <rPh sb="5" eb="6">
      <t>ネン</t>
    </rPh>
    <rPh sb="11" eb="12">
      <t>ネン</t>
    </rPh>
    <phoneticPr fontId="2"/>
  </si>
  <si>
    <t xml:space="preserve"> 昭和45年（1970年）</t>
    <rPh sb="1" eb="3">
      <t>ショウワ</t>
    </rPh>
    <rPh sb="5" eb="6">
      <t>ネン</t>
    </rPh>
    <rPh sb="11" eb="12">
      <t>ネン</t>
    </rPh>
    <phoneticPr fontId="2"/>
  </si>
  <si>
    <t xml:space="preserve"> 昭和50年（1975年）</t>
    <rPh sb="1" eb="3">
      <t>ショウワ</t>
    </rPh>
    <rPh sb="5" eb="6">
      <t>ネン</t>
    </rPh>
    <rPh sb="11" eb="12">
      <t>ネン</t>
    </rPh>
    <phoneticPr fontId="2"/>
  </si>
  <si>
    <t xml:space="preserve"> 昭和55年（1980年）</t>
    <rPh sb="1" eb="3">
      <t>ショウワ</t>
    </rPh>
    <rPh sb="5" eb="6">
      <t>ネン</t>
    </rPh>
    <rPh sb="11" eb="12">
      <t>ネン</t>
    </rPh>
    <phoneticPr fontId="2"/>
  </si>
  <si>
    <t xml:space="preserve"> 昭和60年（1985年）</t>
    <rPh sb="1" eb="3">
      <t>ショウワ</t>
    </rPh>
    <rPh sb="5" eb="6">
      <t>ネン</t>
    </rPh>
    <rPh sb="11" eb="12">
      <t>ネン</t>
    </rPh>
    <phoneticPr fontId="2"/>
  </si>
  <si>
    <t xml:space="preserve"> 平成２年（1990年）</t>
    <rPh sb="1" eb="3">
      <t>ヘイセイ</t>
    </rPh>
    <rPh sb="4" eb="5">
      <t>ネン</t>
    </rPh>
    <rPh sb="10" eb="11">
      <t>ネン</t>
    </rPh>
    <phoneticPr fontId="2"/>
  </si>
  <si>
    <t xml:space="preserve"> 平成７年（1995年）</t>
    <rPh sb="1" eb="3">
      <t>ヘイセイ</t>
    </rPh>
    <rPh sb="4" eb="5">
      <t>ネン</t>
    </rPh>
    <rPh sb="10" eb="11">
      <t>ネン</t>
    </rPh>
    <phoneticPr fontId="2"/>
  </si>
  <si>
    <t xml:space="preserve"> 平成12年（2000年）</t>
    <rPh sb="1" eb="3">
      <t>ヘイセイ</t>
    </rPh>
    <rPh sb="5" eb="6">
      <t>ネン</t>
    </rPh>
    <rPh sb="11" eb="12">
      <t>ネン</t>
    </rPh>
    <phoneticPr fontId="2"/>
  </si>
  <si>
    <t xml:space="preserve"> 平成17年（2005年）</t>
    <rPh sb="1" eb="3">
      <t>ヘイセイ</t>
    </rPh>
    <rPh sb="5" eb="6">
      <t>ネン</t>
    </rPh>
    <rPh sb="11" eb="12">
      <t>ネン</t>
    </rPh>
    <phoneticPr fontId="2"/>
  </si>
  <si>
    <t xml:space="preserve"> 平成22年（2010年）</t>
    <rPh sb="1" eb="3">
      <t>ヘイセイ</t>
    </rPh>
    <rPh sb="5" eb="6">
      <t>ネン</t>
    </rPh>
    <rPh sb="11" eb="12">
      <t>ネン</t>
    </rPh>
    <phoneticPr fontId="2"/>
  </si>
  <si>
    <t xml:space="preserve"> 平成27年（2015年）</t>
    <phoneticPr fontId="2"/>
  </si>
  <si>
    <t>◆ 図１－２　世帯数（総数・増減率）の推移</t>
    <rPh sb="2" eb="3">
      <t>ズ</t>
    </rPh>
    <rPh sb="7" eb="9">
      <t>セタイ</t>
    </rPh>
    <rPh sb="9" eb="10">
      <t>スウ</t>
    </rPh>
    <rPh sb="11" eb="13">
      <t>ソウスウ</t>
    </rPh>
    <rPh sb="14" eb="16">
      <t>ゾウゲン</t>
    </rPh>
    <rPh sb="16" eb="17">
      <t>リツ</t>
    </rPh>
    <phoneticPr fontId="2"/>
  </si>
  <si>
    <t>の減少となった。</t>
    <rPh sb="1" eb="3">
      <t>ゲンショウ</t>
    </rPh>
    <phoneticPr fontId="2"/>
  </si>
  <si>
    <t>全国結果の
公表予定</t>
    <rPh sb="0" eb="4">
      <t>ゼンコクケッカ</t>
    </rPh>
    <rPh sb="6" eb="8">
      <t>コウヒョウ</t>
    </rPh>
    <rPh sb="8" eb="10">
      <t>ヨテイ</t>
    </rPh>
    <phoneticPr fontId="2"/>
  </si>
  <si>
    <t>人口速報集計
（要計表による人口集計）</t>
    <rPh sb="2" eb="4">
      <t>ソクホウ</t>
    </rPh>
    <rPh sb="8" eb="9">
      <t>ヨウ</t>
    </rPh>
    <rPh sb="9" eb="10">
      <t>ケイ</t>
    </rPh>
    <rPh sb="10" eb="11">
      <t>オモテ</t>
    </rPh>
    <rPh sb="14" eb="18">
      <t>ジンコウシュウケイ</t>
    </rPh>
    <phoneticPr fontId="2"/>
  </si>
  <si>
    <t>人口</t>
    <rPh sb="0" eb="2">
      <t>ジンコウ</t>
    </rPh>
    <phoneticPr fontId="2"/>
  </si>
  <si>
    <t>世帯数</t>
    <rPh sb="0" eb="3">
      <t>セタイスウ</t>
    </rPh>
    <phoneticPr fontId="2"/>
  </si>
  <si>
    <t>昭和
30年</t>
    <rPh sb="0" eb="2">
      <t>ショウワ</t>
    </rPh>
    <rPh sb="5" eb="6">
      <t>ネン</t>
    </rPh>
    <phoneticPr fontId="2"/>
  </si>
  <si>
    <t>35年</t>
    <rPh sb="2" eb="3">
      <t>ネン</t>
    </rPh>
    <phoneticPr fontId="2"/>
  </si>
  <si>
    <t>40年</t>
    <rPh sb="2" eb="3">
      <t>ネン</t>
    </rPh>
    <phoneticPr fontId="2"/>
  </si>
  <si>
    <t>45年</t>
    <rPh sb="2" eb="3">
      <t>ネン</t>
    </rPh>
    <phoneticPr fontId="2"/>
  </si>
  <si>
    <t>50年</t>
    <rPh sb="2" eb="3">
      <t>ネン</t>
    </rPh>
    <phoneticPr fontId="2"/>
  </si>
  <si>
    <t>55年</t>
    <rPh sb="2" eb="3">
      <t>ネン</t>
    </rPh>
    <phoneticPr fontId="2"/>
  </si>
  <si>
    <t>60年</t>
    <rPh sb="2" eb="3">
      <t>ネン</t>
    </rPh>
    <phoneticPr fontId="2"/>
  </si>
  <si>
    <t>12年</t>
    <rPh sb="2" eb="3">
      <t>ネン</t>
    </rPh>
    <phoneticPr fontId="2"/>
  </si>
  <si>
    <t>17年</t>
    <rPh sb="2" eb="3">
      <t>ネン</t>
    </rPh>
    <phoneticPr fontId="2"/>
  </si>
  <si>
    <t>22年</t>
    <phoneticPr fontId="2"/>
  </si>
  <si>
    <t>27年</t>
    <phoneticPr fontId="2"/>
  </si>
  <si>
    <t>昭和
22年</t>
    <rPh sb="0" eb="2">
      <t>ショウワ</t>
    </rPh>
    <rPh sb="5" eb="6">
      <t>ネン</t>
    </rPh>
    <phoneticPr fontId="2"/>
  </si>
  <si>
    <t>25年</t>
    <rPh sb="2" eb="3">
      <t>ネン</t>
    </rPh>
    <phoneticPr fontId="2"/>
  </si>
  <si>
    <t>対前回
増減数
（総数）</t>
    <rPh sb="0" eb="1">
      <t>タイ</t>
    </rPh>
    <rPh sb="1" eb="3">
      <t>ゼンカイ</t>
    </rPh>
    <rPh sb="4" eb="6">
      <t>ゾウゲン</t>
    </rPh>
    <rPh sb="6" eb="7">
      <t>スウ</t>
    </rPh>
    <rPh sb="9" eb="11">
      <t>ソウスウ</t>
    </rPh>
    <phoneticPr fontId="2"/>
  </si>
  <si>
    <t>対前回
増減率
（総数）</t>
    <rPh sb="0" eb="1">
      <t>タイ</t>
    </rPh>
    <rPh sb="1" eb="3">
      <t>ゼンカイ</t>
    </rPh>
    <rPh sb="4" eb="6">
      <t>ゾウゲン</t>
    </rPh>
    <rPh sb="6" eb="7">
      <t>リツ</t>
    </rPh>
    <rPh sb="9" eb="11">
      <t>ソウスウ</t>
    </rPh>
    <phoneticPr fontId="2"/>
  </si>
  <si>
    <t>２　市町村別の人口・世帯数</t>
    <rPh sb="2" eb="5">
      <t>シチョウソン</t>
    </rPh>
    <rPh sb="5" eb="6">
      <t>ベツ</t>
    </rPh>
    <rPh sb="7" eb="9">
      <t>ジンコウ</t>
    </rPh>
    <rPh sb="10" eb="13">
      <t>セタイスウ</t>
    </rPh>
    <phoneticPr fontId="2"/>
  </si>
  <si>
    <t>４　広域振興圏別の人口・世帯数</t>
    <rPh sb="2" eb="7">
      <t>コウイキシンコウケン</t>
    </rPh>
    <rPh sb="7" eb="8">
      <t>ベツ</t>
    </rPh>
    <rPh sb="9" eb="11">
      <t>ジンコウ</t>
    </rPh>
    <rPh sb="12" eb="15">
      <t>セタイスウ</t>
    </rPh>
    <phoneticPr fontId="2"/>
  </si>
  <si>
    <t>http://www3.pref.iwate.jp/webdb/view/outside/s14Tokei/top.html</t>
    <phoneticPr fontId="2"/>
  </si>
  <si>
    <t xml:space="preserve"> 令和７年国勢調査による人口・世帯数</t>
    <rPh sb="1" eb="3">
      <t>レイワ</t>
    </rPh>
    <rPh sb="4" eb="5">
      <t>ネン</t>
    </rPh>
    <rPh sb="5" eb="9">
      <t>コ</t>
    </rPh>
    <rPh sb="12" eb="14">
      <t>ジンコウ</t>
    </rPh>
    <rPh sb="15" eb="18">
      <t>セタイスウ</t>
    </rPh>
    <phoneticPr fontId="2"/>
  </si>
  <si>
    <t>（参考）令和７年国勢調査の集計体系・結果の公表一覧（総務省統計局）・・・・・・</t>
    <rPh sb="1" eb="3">
      <t>サンコウ</t>
    </rPh>
    <rPh sb="4" eb="6">
      <t>レイワ</t>
    </rPh>
    <rPh sb="7" eb="8">
      <t>ネン</t>
    </rPh>
    <rPh sb="8" eb="12">
      <t>コ</t>
    </rPh>
    <rPh sb="13" eb="15">
      <t>シュウケイ</t>
    </rPh>
    <rPh sb="15" eb="17">
      <t>タイケイ</t>
    </rPh>
    <rPh sb="18" eb="20">
      <t>ケッカ</t>
    </rPh>
    <rPh sb="21" eb="23">
      <t>コウヒョウ</t>
    </rPh>
    <rPh sb="23" eb="25">
      <t>イチラン</t>
    </rPh>
    <rPh sb="26" eb="29">
      <t>ソウムショウ</t>
    </rPh>
    <rPh sb="29" eb="32">
      <t>トウケイキョク</t>
    </rPh>
    <phoneticPr fontId="2"/>
  </si>
  <si>
    <r>
      <t>１　この速報は、</t>
    </r>
    <r>
      <rPr>
        <b/>
        <u/>
        <sz val="11"/>
        <rFont val="ＭＳ ゴシック"/>
        <family val="3"/>
        <charset val="128"/>
      </rPr>
      <t>令和７年10月１日現在で実施した「令和７年国勢調査」</t>
    </r>
    <r>
      <rPr>
        <sz val="11"/>
        <rFont val="ＭＳ 明朝"/>
        <family val="1"/>
        <charset val="128"/>
      </rPr>
      <t>の結果の早期利用</t>
    </r>
    <rPh sb="4" eb="6">
      <t>ソクホウ</t>
    </rPh>
    <rPh sb="8" eb="10">
      <t>レイワ</t>
    </rPh>
    <rPh sb="11" eb="12">
      <t>ネン</t>
    </rPh>
    <rPh sb="14" eb="15">
      <t>ガツ</t>
    </rPh>
    <rPh sb="16" eb="17">
      <t>ニチ</t>
    </rPh>
    <rPh sb="17" eb="19">
      <t>ゲンザイ</t>
    </rPh>
    <rPh sb="20" eb="22">
      <t>ジッシ</t>
    </rPh>
    <rPh sb="25" eb="27">
      <t>レイワ</t>
    </rPh>
    <rPh sb="28" eb="29">
      <t>ネン</t>
    </rPh>
    <rPh sb="29" eb="33">
      <t>コ</t>
    </rPh>
    <rPh sb="35" eb="37">
      <t>ケッカ</t>
    </rPh>
    <rPh sb="38" eb="40">
      <t>ソウキ</t>
    </rPh>
    <rPh sb="40" eb="41">
      <t>リ</t>
    </rPh>
    <rPh sb="41" eb="42">
      <t>ヨウ</t>
    </rPh>
    <phoneticPr fontId="2"/>
  </si>
  <si>
    <t>　(１)　令和８年５月　速報（要計表による全国の人口・世帯数速報集計）</t>
    <rPh sb="5" eb="7">
      <t>レイワ</t>
    </rPh>
    <rPh sb="8" eb="9">
      <t>ネン</t>
    </rPh>
    <rPh sb="10" eb="11">
      <t>ガツ</t>
    </rPh>
    <rPh sb="12" eb="14">
      <t>ソクホウ</t>
    </rPh>
    <rPh sb="15" eb="18">
      <t>ヨウケイヒョウ</t>
    </rPh>
    <rPh sb="21" eb="23">
      <t>ゼンコク</t>
    </rPh>
    <rPh sb="24" eb="26">
      <t>ジンコウ</t>
    </rPh>
    <rPh sb="27" eb="30">
      <t>セタイスウ</t>
    </rPh>
    <rPh sb="30" eb="32">
      <t>ソクホウ</t>
    </rPh>
    <rPh sb="32" eb="34">
      <t>シュウケイ</t>
    </rPh>
    <phoneticPr fontId="2"/>
  </si>
  <si>
    <t>　(２)　令和８年９月　確報（調査票の全数集計による人口・世帯数等の基本集計）</t>
    <rPh sb="5" eb="7">
      <t>レイワ</t>
    </rPh>
    <rPh sb="8" eb="9">
      <t>ネン</t>
    </rPh>
    <rPh sb="10" eb="11">
      <t>ガツ</t>
    </rPh>
    <rPh sb="12" eb="14">
      <t>カクホウ</t>
    </rPh>
    <rPh sb="15" eb="18">
      <t>チョウサヒョウ</t>
    </rPh>
    <rPh sb="19" eb="21">
      <t>ゼンスウ</t>
    </rPh>
    <rPh sb="21" eb="23">
      <t>シュウケイ</t>
    </rPh>
    <rPh sb="26" eb="28">
      <t>ジンコウ</t>
    </rPh>
    <rPh sb="29" eb="32">
      <t>セタイスウ</t>
    </rPh>
    <rPh sb="32" eb="33">
      <t>トウ</t>
    </rPh>
    <rPh sb="34" eb="36">
      <t>キホン</t>
    </rPh>
    <rPh sb="36" eb="38">
      <t>シュウケイ</t>
    </rPh>
    <phoneticPr fontId="2"/>
  </si>
  <si>
    <t xml:space="preserve"> 令和７年（2025年）</t>
    <rPh sb="1" eb="3">
      <t>レイワ</t>
    </rPh>
    <phoneticPr fontId="2"/>
  </si>
  <si>
    <t>　人口増減を市町村別にみると、前回の国勢調査と比べて全ての市町村で減少した。</t>
    <rPh sb="1" eb="3">
      <t>ジンコウ</t>
    </rPh>
    <rPh sb="3" eb="5">
      <t>ゾウゲン</t>
    </rPh>
    <rPh sb="6" eb="10">
      <t>シチョウソンベツ</t>
    </rPh>
    <rPh sb="15" eb="17">
      <t>ゼンカイ</t>
    </rPh>
    <rPh sb="18" eb="20">
      <t>コクセイ</t>
    </rPh>
    <rPh sb="20" eb="22">
      <t>チョウサ</t>
    </rPh>
    <rPh sb="23" eb="24">
      <t>クラ</t>
    </rPh>
    <rPh sb="26" eb="27">
      <t>スベ</t>
    </rPh>
    <rPh sb="29" eb="32">
      <t>シチョウソン</t>
    </rPh>
    <rPh sb="33" eb="35">
      <t>ゲンショウ</t>
    </rPh>
    <phoneticPr fontId="2"/>
  </si>
  <si>
    <t>令和２年
Ｂ</t>
    <rPh sb="0" eb="2">
      <t>レイワ</t>
    </rPh>
    <rPh sb="3" eb="4">
      <t>ネン</t>
    </rPh>
    <rPh sb="4" eb="5">
      <t>ヘイネン</t>
    </rPh>
    <phoneticPr fontId="2"/>
  </si>
  <si>
    <t>令和７年(県速報値)
Ａ</t>
    <rPh sb="0" eb="2">
      <t>レイワ</t>
    </rPh>
    <rPh sb="3" eb="4">
      <t>ネン</t>
    </rPh>
    <rPh sb="5" eb="6">
      <t>ケン</t>
    </rPh>
    <rPh sb="6" eb="8">
      <t>ソクホウ</t>
    </rPh>
    <rPh sb="8" eb="9">
      <t>チ</t>
    </rPh>
    <phoneticPr fontId="2"/>
  </si>
  <si>
    <t>令和２年</t>
    <rPh sb="0" eb="2">
      <t>レイワ</t>
    </rPh>
    <rPh sb="3" eb="4">
      <t>ネン</t>
    </rPh>
    <phoneticPr fontId="2"/>
  </si>
  <si>
    <t>令和７年（県速報値）</t>
    <rPh sb="0" eb="2">
      <t>レイワ</t>
    </rPh>
    <rPh sb="3" eb="4">
      <t>ネン</t>
    </rPh>
    <rPh sb="5" eb="6">
      <t>ケン</t>
    </rPh>
    <rPh sb="6" eb="8">
      <t>ソクホウ</t>
    </rPh>
    <rPh sb="8" eb="9">
      <t>チ</t>
    </rPh>
    <phoneticPr fontId="2"/>
  </si>
  <si>
    <t>（参考）令和７年国勢調査の集計体系・結果の公表一覧（総務省統計局）</t>
    <rPh sb="1" eb="3">
      <t>サンコウ</t>
    </rPh>
    <rPh sb="4" eb="6">
      <t>レイワ</t>
    </rPh>
    <rPh sb="7" eb="8">
      <t>ネン</t>
    </rPh>
    <rPh sb="8" eb="12">
      <t>コ</t>
    </rPh>
    <rPh sb="13" eb="15">
      <t>シュウケイ</t>
    </rPh>
    <rPh sb="15" eb="17">
      <t>タイケイ</t>
    </rPh>
    <rPh sb="18" eb="20">
      <t>ケッカ</t>
    </rPh>
    <rPh sb="21" eb="23">
      <t>コウヒョウ</t>
    </rPh>
    <rPh sb="23" eb="25">
      <t>イチラン</t>
    </rPh>
    <rPh sb="26" eb="29">
      <t>ソウムショウ</t>
    </rPh>
    <rPh sb="29" eb="32">
      <t>トウケイキョク</t>
    </rPh>
    <phoneticPr fontId="2"/>
  </si>
  <si>
    <t>令和８年５月</t>
    <rPh sb="0" eb="2">
      <t>レイワ</t>
    </rPh>
    <rPh sb="3" eb="4">
      <t>ネン</t>
    </rPh>
    <rPh sb="5" eb="6">
      <t>ガツ</t>
    </rPh>
    <phoneticPr fontId="2"/>
  </si>
  <si>
    <t>令和８年９月</t>
    <rPh sb="0" eb="2">
      <t>レイワ</t>
    </rPh>
    <rPh sb="3" eb="4">
      <t>ネン</t>
    </rPh>
    <rPh sb="5" eb="6">
      <t>ガツ</t>
    </rPh>
    <phoneticPr fontId="2"/>
  </si>
  <si>
    <t>令和９年３月</t>
    <rPh sb="0" eb="2">
      <t>レイワ</t>
    </rPh>
    <rPh sb="3" eb="4">
      <t>ネン</t>
    </rPh>
    <rPh sb="5" eb="6">
      <t>ガツ</t>
    </rPh>
    <phoneticPr fontId="2"/>
  </si>
  <si>
    <t>令和９年11月</t>
    <rPh sb="0" eb="2">
      <t>レイワ</t>
    </rPh>
    <rPh sb="3" eb="4">
      <t>ネン</t>
    </rPh>
    <rPh sb="6" eb="7">
      <t>ガツ</t>
    </rPh>
    <phoneticPr fontId="2"/>
  </si>
  <si>
    <t>令和９年５月</t>
    <rPh sb="0" eb="2">
      <t>レイワ</t>
    </rPh>
    <rPh sb="3" eb="4">
      <t>ネン</t>
    </rPh>
    <rPh sb="5" eb="6">
      <t>ガツ</t>
    </rPh>
    <phoneticPr fontId="2"/>
  </si>
  <si>
    <t>令和８年12月</t>
    <rPh sb="0" eb="2">
      <t>レイワ</t>
    </rPh>
    <rPh sb="3" eb="4">
      <t>ネン</t>
    </rPh>
    <rPh sb="6" eb="7">
      <t>ガツ</t>
    </rPh>
    <phoneticPr fontId="2"/>
  </si>
  <si>
    <t>令和９年６月</t>
    <rPh sb="0" eb="2">
      <t>レイワ</t>
    </rPh>
    <rPh sb="3" eb="4">
      <t>ネン</t>
    </rPh>
    <rPh sb="5" eb="6">
      <t>ガツ</t>
    </rPh>
    <phoneticPr fontId="2"/>
  </si>
  <si>
    <t>　減少数の大きい順に、盛岡市、一関市、奥州市などとなっている。また、減少率の大きい順に、</t>
    <rPh sb="1" eb="4">
      <t>ゲンショウスウ</t>
    </rPh>
    <rPh sb="5" eb="6">
      <t>オオ</t>
    </rPh>
    <rPh sb="8" eb="9">
      <t>ジュン</t>
    </rPh>
    <rPh sb="11" eb="14">
      <t>モリオカシ</t>
    </rPh>
    <rPh sb="15" eb="18">
      <t>イチノセキシ</t>
    </rPh>
    <rPh sb="19" eb="22">
      <t>オウシュウシ</t>
    </rPh>
    <rPh sb="34" eb="37">
      <t>ゲンショウリツ</t>
    </rPh>
    <rPh sb="38" eb="39">
      <t>オオ</t>
    </rPh>
    <rPh sb="41" eb="42">
      <t>ジュン</t>
    </rPh>
    <phoneticPr fontId="2"/>
  </si>
  <si>
    <t>西和賀町、岩泉町、普代村などとなっている。</t>
    <rPh sb="0" eb="4">
      <t>ニシワガマチ</t>
    </rPh>
    <rPh sb="5" eb="8">
      <t>イワイズミチョウ</t>
    </rPh>
    <rPh sb="9" eb="12">
      <t>フダイムラ</t>
    </rPh>
    <phoneticPr fontId="2"/>
  </si>
  <si>
    <t>　令和７年国勢調査による本県の人口は、１，１２５，５０２人となった。これを前回の国勢調</t>
    <rPh sb="1" eb="3">
      <t>レイワ</t>
    </rPh>
    <rPh sb="4" eb="5">
      <t>ネン</t>
    </rPh>
    <rPh sb="5" eb="9">
      <t>コ</t>
    </rPh>
    <rPh sb="12" eb="14">
      <t>ホンケン</t>
    </rPh>
    <rPh sb="15" eb="17">
      <t>ジンコウ</t>
    </rPh>
    <rPh sb="28" eb="29">
      <t>ニン</t>
    </rPh>
    <rPh sb="37" eb="39">
      <t>ゼンカイ</t>
    </rPh>
    <rPh sb="40" eb="42">
      <t>コクセイ</t>
    </rPh>
    <rPh sb="42" eb="43">
      <t>チョウ</t>
    </rPh>
    <phoneticPr fontId="2"/>
  </si>
  <si>
    <t>査（令和２年）と比べると８５，０３２人、７．０％の減少となった。</t>
    <rPh sb="0" eb="1">
      <t>サ</t>
    </rPh>
    <rPh sb="2" eb="4">
      <t>レイワ</t>
    </rPh>
    <rPh sb="8" eb="9">
      <t>クラ</t>
    </rPh>
    <rPh sb="18" eb="19">
      <t>ニン</t>
    </rPh>
    <rPh sb="25" eb="27">
      <t>ゲンショウ</t>
    </rPh>
    <phoneticPr fontId="2"/>
  </si>
  <si>
    <t>　世帯数は、４８６，３７６世帯となり、前回の国勢調査と比べると６，０６０世帯、１．２％</t>
    <rPh sb="1" eb="4">
      <t>セタイスウ</t>
    </rPh>
    <rPh sb="13" eb="15">
      <t>セタイ</t>
    </rPh>
    <rPh sb="19" eb="21">
      <t>ゼンカイ</t>
    </rPh>
    <rPh sb="22" eb="26">
      <t>コ</t>
    </rPh>
    <rPh sb="27" eb="28">
      <t>クラ</t>
    </rPh>
    <rPh sb="36" eb="38">
      <t>セタイ</t>
    </rPh>
    <phoneticPr fontId="2"/>
  </si>
  <si>
    <t>電話　019-629-5302 （直通)　</t>
    <rPh sb="17" eb="19">
      <t>チョクツウ</t>
    </rPh>
    <phoneticPr fontId="2"/>
  </si>
  <si>
    <t>　人口増減を内陸・沿岸別にみると、前回の国勢調査と比べて内陸で５８，７１５人</t>
    <rPh sb="1" eb="3">
      <t>ジンコウ</t>
    </rPh>
    <rPh sb="3" eb="5">
      <t>ゾウゲン</t>
    </rPh>
    <rPh sb="6" eb="8">
      <t>ナイリク</t>
    </rPh>
    <rPh sb="9" eb="11">
      <t>エンガン</t>
    </rPh>
    <rPh sb="11" eb="12">
      <t>ベツ</t>
    </rPh>
    <rPh sb="17" eb="19">
      <t>ゼンカイ</t>
    </rPh>
    <rPh sb="20" eb="22">
      <t>コクセイ</t>
    </rPh>
    <rPh sb="22" eb="24">
      <t>チョウサ</t>
    </rPh>
    <rPh sb="25" eb="26">
      <t>クラ</t>
    </rPh>
    <rPh sb="28" eb="30">
      <t>ナイリク</t>
    </rPh>
    <rPh sb="37" eb="38">
      <t>ニン</t>
    </rPh>
    <phoneticPr fontId="2"/>
  </si>
  <si>
    <t>（６．０％）、沿岸で２６，３１７人（１１．６％）の減少となった。</t>
    <rPh sb="16" eb="17">
      <t>ニン</t>
    </rPh>
    <rPh sb="25" eb="27">
      <t>ゲンショウ</t>
    </rPh>
    <phoneticPr fontId="2"/>
  </si>
  <si>
    <t>　人口増減を広域振興圏別にみると、前回の国勢調査と比べて県央で２０，４６２人（４．４</t>
    <rPh sb="1" eb="3">
      <t>ジンコウ</t>
    </rPh>
    <rPh sb="3" eb="5">
      <t>ゾウゲン</t>
    </rPh>
    <rPh sb="6" eb="11">
      <t>コウイキシンコウケン</t>
    </rPh>
    <rPh sb="11" eb="12">
      <t>ベツ</t>
    </rPh>
    <rPh sb="17" eb="19">
      <t>ゼンカイ</t>
    </rPh>
    <rPh sb="20" eb="22">
      <t>コクセイ</t>
    </rPh>
    <rPh sb="22" eb="24">
      <t>チョウサ</t>
    </rPh>
    <rPh sb="25" eb="26">
      <t>クラ</t>
    </rPh>
    <rPh sb="28" eb="30">
      <t>ケンオウ</t>
    </rPh>
    <rPh sb="37" eb="38">
      <t>ニン</t>
    </rPh>
    <phoneticPr fontId="2"/>
  </si>
  <si>
    <t>％）、県南で３１，８８４人（６．９％）、沿岸で２１，２７３人（１２．０％）、県北で</t>
    <rPh sb="6" eb="8">
      <t>ケンナン</t>
    </rPh>
    <phoneticPr fontId="2"/>
  </si>
  <si>
    <t>１１，４１３人（１０．８％）の減少となった。</t>
    <rPh sb="15" eb="17">
      <t>ゲンショウ</t>
    </rPh>
    <phoneticPr fontId="2"/>
  </si>
  <si>
    <t>◆ 表３　内陸・沿岸別、市町村別人口・世帯数</t>
    <rPh sb="2" eb="3">
      <t>ヒョウ</t>
    </rPh>
    <rPh sb="5" eb="7">
      <t>ナイリク</t>
    </rPh>
    <rPh sb="8" eb="10">
      <t>エンガン</t>
    </rPh>
    <rPh sb="10" eb="11">
      <t>ベツ</t>
    </rPh>
    <rPh sb="12" eb="15">
      <t>シチョウソン</t>
    </rPh>
    <rPh sb="15" eb="16">
      <t>ベツ</t>
    </rPh>
    <rPh sb="16" eb="18">
      <t>ジンコウ</t>
    </rPh>
    <rPh sb="19" eb="22">
      <t>セタイスウ</t>
    </rPh>
    <phoneticPr fontId="2"/>
  </si>
  <si>
    <t>◆ 表４　広域振興圏別、市町村別人口・世帯数</t>
    <rPh sb="2" eb="3">
      <t>ヒョウ</t>
    </rPh>
    <rPh sb="5" eb="7">
      <t>コウイキ</t>
    </rPh>
    <rPh sb="7" eb="9">
      <t>シンコウ</t>
    </rPh>
    <rPh sb="9" eb="10">
      <t>ケン</t>
    </rPh>
    <rPh sb="10" eb="11">
      <t>ベツ</t>
    </rPh>
    <rPh sb="12" eb="15">
      <t>シチョウソン</t>
    </rPh>
    <rPh sb="15" eb="16">
      <t>ベツ</t>
    </rPh>
    <rPh sb="16" eb="18">
      <t>ジンコウ</t>
    </rPh>
    <rPh sb="19" eb="22">
      <t>セタイスウ</t>
    </rPh>
    <phoneticPr fontId="2"/>
  </si>
  <si>
    <t>令和７年国勢調査による人口・世帯数</t>
    <rPh sb="0" eb="2">
      <t>レイワ</t>
    </rPh>
    <rPh sb="3" eb="4">
      <t>ネン</t>
    </rPh>
    <rPh sb="4" eb="8">
      <t>コ</t>
    </rPh>
    <rPh sb="11" eb="13">
      <t>ジンコウ</t>
    </rPh>
    <rPh sb="14" eb="17">
      <t>セタイスウ</t>
    </rPh>
    <phoneticPr fontId="2"/>
  </si>
  <si>
    <t>令和８年４月27日 公表</t>
    <rPh sb="0" eb="2">
      <t>レイワ</t>
    </rPh>
    <rPh sb="3" eb="4">
      <t>ネン</t>
    </rPh>
    <rPh sb="5" eb="6">
      <t>ガツ</t>
    </rPh>
    <rPh sb="8" eb="9">
      <t>ニチ</t>
    </rPh>
    <rPh sb="10" eb="12">
      <t>コウヒョウ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</si>
</sst>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0_ "/>
    <numFmt numFmtId="178" formatCode="#,##0;&quot;△ &quot;#,##0"/>
    <numFmt numFmtId="179" formatCode="#,##0;&quot;△&quot;#,##0"/>
    <numFmt numFmtId="180" formatCode="#,##0.0&quot; &quot;;&quot;△ &quot;#,##0.0&quot; &quot;"/>
    <numFmt numFmtId="181" formatCode="#,##0&quot; &quot;;&quot;△ &quot;#,##0&quot; &quot;"/>
    <numFmt numFmtId="182" formatCode="#,##0;&quot;▲&quot;#,##0"/>
    <numFmt numFmtId="183" formatCode="#,##0.0;&quot;▲&quot;#,##0.0"/>
    <numFmt numFmtId="184" formatCode="#,##0;&quot;▲ &quot;#,##0"/>
    <numFmt numFmtId="185" formatCode="#,##0.0;&quot;▲ &quot;#,##0.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22"/>
      <name val="ＭＳ ゴシック"/>
      <family val="3"/>
      <charset val="128"/>
    </font>
    <font>
      <sz val="18"/>
      <name val="ＭＳ ゴシック"/>
      <family val="3"/>
      <charset val="128"/>
    </font>
    <font>
      <sz val="12"/>
      <name val="ＭＳ 明朝"/>
      <family val="1"/>
      <charset val="128"/>
    </font>
    <font>
      <sz val="12"/>
      <name val="ＭＳ ゴシック"/>
      <family val="3"/>
      <charset val="128"/>
    </font>
    <font>
      <sz val="9"/>
      <name val="ＭＳ 明朝"/>
      <family val="1"/>
      <charset val="128"/>
    </font>
    <font>
      <sz val="10"/>
      <name val="ＭＳ 明朝"/>
      <family val="1"/>
      <charset val="128"/>
    </font>
    <font>
      <sz val="9"/>
      <name val="ＭＳ ゴシック"/>
      <family val="3"/>
      <charset val="128"/>
    </font>
    <font>
      <sz val="11"/>
      <color indexed="9"/>
      <name val="ＭＳ 明朝"/>
      <family val="1"/>
      <charset val="128"/>
    </font>
    <font>
      <sz val="11"/>
      <name val="ＭＳ ゴシック"/>
      <family val="3"/>
      <charset val="128"/>
    </font>
    <font>
      <sz val="10"/>
      <name val="ＭＳ Ｐ明朝"/>
      <family val="1"/>
      <charset val="128"/>
    </font>
    <font>
      <sz val="11"/>
      <name val="ＭＳ Ｐ明朝"/>
      <family val="1"/>
      <charset val="128"/>
    </font>
    <font>
      <b/>
      <u/>
      <sz val="11"/>
      <name val="ＭＳ ゴシック"/>
      <family val="3"/>
      <charset val="128"/>
    </font>
    <font>
      <sz val="14"/>
      <name val="ＭＳ ゴシック"/>
      <family val="3"/>
      <charset val="128"/>
    </font>
    <font>
      <sz val="11"/>
      <color theme="1"/>
      <name val="ＭＳ 明朝"/>
      <family val="1"/>
      <charset val="128"/>
    </font>
    <font>
      <sz val="10"/>
      <color theme="1"/>
      <name val="ＭＳ 明朝"/>
      <family val="1"/>
      <charset val="128"/>
    </font>
    <font>
      <sz val="10"/>
      <color theme="1"/>
      <name val="ＭＳ Ｐ明朝"/>
      <family val="1"/>
      <charset val="128"/>
    </font>
    <font>
      <sz val="11"/>
      <color rgb="FFFF0000"/>
      <name val="ＭＳ 明朝"/>
      <family val="1"/>
      <charset val="128"/>
    </font>
    <font>
      <sz val="11"/>
      <name val="ＭＳ Ｐゴシック"/>
      <family val="3"/>
      <charset val="128"/>
      <scheme val="minor"/>
    </font>
    <font>
      <u/>
      <sz val="11"/>
      <name val="ＭＳ 明朝"/>
      <family val="1"/>
      <charset val="128"/>
    </font>
  </fonts>
  <fills count="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59996337778862885"/>
        <bgColor indexed="64"/>
      </patternFill>
    </fill>
  </fills>
  <borders count="6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indexed="64"/>
      </top>
      <bottom/>
      <diagonal/>
    </border>
  </borders>
  <cellStyleXfs count="2">
    <xf numFmtId="0" fontId="0" fillId="0" borderId="0"/>
    <xf numFmtId="38" fontId="1" fillId="0" borderId="0" applyFont="0" applyFill="0" applyBorder="0" applyAlignment="0" applyProtection="0"/>
  </cellStyleXfs>
  <cellXfs count="194">
    <xf numFmtId="0" fontId="0" fillId="0" borderId="0" xfId="0"/>
    <xf numFmtId="0" fontId="3" fillId="0" borderId="23" xfId="0" applyFont="1" applyBorder="1" applyAlignment="1">
      <alignment vertical="center"/>
    </xf>
    <xf numFmtId="0" fontId="3" fillId="0" borderId="31" xfId="0" applyFont="1" applyBorder="1" applyAlignment="1">
      <alignment vertical="center"/>
    </xf>
    <xf numFmtId="0" fontId="3" fillId="0" borderId="17" xfId="0" applyFont="1" applyBorder="1" applyAlignment="1">
      <alignment vertical="center"/>
    </xf>
    <xf numFmtId="0" fontId="3" fillId="0" borderId="38" xfId="0" applyFont="1" applyBorder="1" applyAlignment="1">
      <alignment horizontal="center" vertical="center"/>
    </xf>
    <xf numFmtId="0" fontId="9" fillId="0" borderId="39" xfId="0" applyFont="1" applyBorder="1" applyAlignment="1">
      <alignment horizontal="center" vertical="center" wrapText="1"/>
    </xf>
    <xf numFmtId="0" fontId="3" fillId="0" borderId="40" xfId="0" applyFont="1" applyBorder="1" applyAlignment="1">
      <alignment horizontal="center" vertical="center"/>
    </xf>
    <xf numFmtId="0" fontId="9" fillId="0" borderId="26" xfId="0" applyFont="1" applyBorder="1" applyAlignment="1">
      <alignment horizontal="center" vertical="center" wrapText="1"/>
    </xf>
    <xf numFmtId="0" fontId="3" fillId="0" borderId="41" xfId="0" applyFont="1" applyBorder="1" applyAlignment="1">
      <alignment horizontal="center" vertical="center"/>
    </xf>
    <xf numFmtId="0" fontId="9" fillId="0" borderId="64" xfId="0" applyFont="1" applyBorder="1" applyAlignment="1">
      <alignment horizontal="center" vertical="center"/>
    </xf>
    <xf numFmtId="0" fontId="8" fillId="0" borderId="19" xfId="0" applyFont="1" applyBorder="1" applyAlignment="1">
      <alignment horizontal="center" vertical="center" wrapText="1" shrinkToFit="1"/>
    </xf>
    <xf numFmtId="0" fontId="8" fillId="0" borderId="39"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8" fillId="0" borderId="21" xfId="0" applyFont="1" applyBorder="1" applyAlignment="1">
      <alignment horizontal="center" vertical="center" wrapText="1" shrinkToFit="1"/>
    </xf>
    <xf numFmtId="0" fontId="9" fillId="0" borderId="31" xfId="0" applyFont="1" applyBorder="1" applyAlignment="1">
      <alignment vertical="center"/>
    </xf>
    <xf numFmtId="0" fontId="9" fillId="0" borderId="46" xfId="0" applyFont="1" applyBorder="1" applyAlignment="1">
      <alignment vertical="center"/>
    </xf>
    <xf numFmtId="0" fontId="3" fillId="0" borderId="0" xfId="0" applyFont="1" applyAlignment="1">
      <alignment horizontal="center" vertical="center"/>
    </xf>
    <xf numFmtId="179" fontId="14" fillId="0" borderId="0" xfId="1" applyNumberFormat="1" applyFont="1" applyFill="1" applyBorder="1" applyAlignment="1">
      <alignment horizontal="right" vertical="center"/>
    </xf>
    <xf numFmtId="182" fontId="14" fillId="0" borderId="0" xfId="1" applyNumberFormat="1" applyFont="1" applyFill="1" applyBorder="1" applyAlignment="1">
      <alignment horizontal="right" vertical="center"/>
    </xf>
    <xf numFmtId="183" fontId="14" fillId="0" borderId="0" xfId="1" applyNumberFormat="1" applyFont="1" applyFill="1" applyBorder="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0" fontId="9" fillId="3" borderId="55" xfId="0" applyFont="1" applyFill="1" applyBorder="1" applyAlignment="1">
      <alignment vertical="center"/>
    </xf>
    <xf numFmtId="0" fontId="3" fillId="0" borderId="67"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5" xfId="0" applyFont="1" applyBorder="1" applyAlignment="1">
      <alignment vertical="center" wrapText="1"/>
    </xf>
    <xf numFmtId="0" fontId="3" fillId="0" borderId="66" xfId="0" applyFont="1" applyBorder="1" applyAlignment="1">
      <alignment vertical="center" wrapText="1"/>
    </xf>
    <xf numFmtId="0" fontId="3" fillId="0" borderId="62" xfId="0" applyFont="1" applyBorder="1" applyAlignment="1">
      <alignment vertical="center" wrapText="1"/>
    </xf>
    <xf numFmtId="0" fontId="3" fillId="0" borderId="15" xfId="0" applyFont="1" applyBorder="1" applyAlignment="1">
      <alignment vertical="center" wrapText="1"/>
    </xf>
    <xf numFmtId="0" fontId="3" fillId="0" borderId="65" xfId="0" applyFont="1" applyBorder="1" applyAlignment="1">
      <alignment vertical="center" wrapText="1"/>
    </xf>
    <xf numFmtId="0" fontId="14" fillId="4" borderId="22" xfId="0" applyFont="1" applyFill="1" applyBorder="1" applyAlignment="1">
      <alignment horizontal="center" vertical="center" wrapText="1"/>
    </xf>
    <xf numFmtId="0" fontId="12" fillId="0" borderId="15" xfId="0" applyFont="1" applyBorder="1" applyAlignment="1">
      <alignment vertical="center" wrapText="1"/>
    </xf>
    <xf numFmtId="0" fontId="3" fillId="4" borderId="22" xfId="0" applyFont="1" applyFill="1" applyBorder="1" applyAlignment="1">
      <alignment horizontal="center" vertical="center" wrapText="1"/>
    </xf>
    <xf numFmtId="0" fontId="12" fillId="0" borderId="45" xfId="0" applyFont="1" applyBorder="1" applyAlignment="1">
      <alignment vertical="center" wrapText="1"/>
    </xf>
    <xf numFmtId="0" fontId="9" fillId="2" borderId="15" xfId="0" applyFont="1" applyFill="1" applyBorder="1" applyAlignment="1">
      <alignment vertical="center"/>
    </xf>
    <xf numFmtId="0" fontId="9" fillId="3" borderId="15" xfId="0" applyFont="1" applyFill="1" applyBorder="1" applyAlignment="1">
      <alignment vertical="center"/>
    </xf>
    <xf numFmtId="0" fontId="9" fillId="0" borderId="23" xfId="0" applyFont="1" applyBorder="1" applyAlignment="1">
      <alignment vertical="center"/>
    </xf>
    <xf numFmtId="0" fontId="9" fillId="0" borderId="16" xfId="0" applyFont="1" applyBorder="1" applyAlignment="1">
      <alignment vertical="center"/>
    </xf>
    <xf numFmtId="0" fontId="9" fillId="0" borderId="17" xfId="0" applyFont="1" applyBorder="1" applyAlignment="1">
      <alignment vertical="center"/>
    </xf>
    <xf numFmtId="0" fontId="21" fillId="0" borderId="0" xfId="0" applyFont="1" applyAlignment="1">
      <alignment horizontal="right" vertical="center"/>
    </xf>
    <xf numFmtId="0" fontId="3" fillId="0" borderId="0" xfId="0" applyFont="1" applyAlignment="1">
      <alignment horizontal="righ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49" fontId="6" fillId="0" borderId="0" xfId="0" applyNumberFormat="1" applyFont="1" applyAlignment="1">
      <alignment vertical="center"/>
    </xf>
    <xf numFmtId="0" fontId="6" fillId="0" borderId="0" xfId="0" applyFont="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16" fillId="0" borderId="0" xfId="0" applyFont="1" applyAlignment="1">
      <alignment vertical="center"/>
    </xf>
    <xf numFmtId="49" fontId="3" fillId="0" borderId="0" xfId="0" applyNumberFormat="1" applyFont="1" applyAlignment="1">
      <alignment vertical="center"/>
    </xf>
    <xf numFmtId="0" fontId="22" fillId="0" borderId="0" xfId="0" applyFont="1" applyAlignment="1">
      <alignment vertical="center"/>
    </xf>
    <xf numFmtId="0" fontId="3" fillId="0" borderId="11"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7" fillId="0" borderId="0" xfId="0" applyFont="1" applyAlignment="1">
      <alignment vertical="center"/>
    </xf>
    <xf numFmtId="0" fontId="17" fillId="0" borderId="0" xfId="0" applyFont="1" applyAlignment="1">
      <alignment vertical="center"/>
    </xf>
    <xf numFmtId="0" fontId="12" fillId="0" borderId="0" xfId="0" applyFont="1" applyAlignment="1">
      <alignment vertical="center"/>
    </xf>
    <xf numFmtId="184" fontId="13" fillId="2" borderId="27" xfId="1" applyNumberFormat="1" applyFont="1" applyFill="1" applyBorder="1" applyAlignment="1">
      <alignment vertical="center"/>
    </xf>
    <xf numFmtId="185" fontId="13" fillId="2" borderId="47" xfId="1" applyNumberFormat="1" applyFont="1" applyFill="1" applyBorder="1" applyAlignment="1">
      <alignment vertical="center"/>
    </xf>
    <xf numFmtId="184" fontId="13" fillId="2" borderId="44" xfId="1" applyNumberFormat="1" applyFont="1" applyFill="1" applyBorder="1" applyAlignment="1">
      <alignment vertical="center"/>
    </xf>
    <xf numFmtId="184" fontId="13" fillId="3" borderId="27" xfId="1" applyNumberFormat="1" applyFont="1" applyFill="1" applyBorder="1" applyAlignment="1">
      <alignment vertical="center"/>
    </xf>
    <xf numFmtId="185" fontId="13" fillId="3" borderId="47" xfId="1" applyNumberFormat="1" applyFont="1" applyFill="1" applyBorder="1" applyAlignment="1">
      <alignment vertical="center"/>
    </xf>
    <xf numFmtId="184" fontId="13" fillId="3" borderId="35" xfId="1" applyNumberFormat="1" applyFont="1" applyFill="1" applyBorder="1" applyAlignment="1">
      <alignment vertical="center"/>
    </xf>
    <xf numFmtId="185" fontId="13" fillId="3" borderId="28" xfId="1" applyNumberFormat="1" applyFont="1" applyFill="1" applyBorder="1" applyAlignment="1">
      <alignment vertical="center"/>
    </xf>
    <xf numFmtId="184" fontId="13" fillId="3" borderId="28" xfId="1" applyNumberFormat="1" applyFont="1" applyFill="1" applyBorder="1" applyAlignment="1">
      <alignment vertical="center"/>
    </xf>
    <xf numFmtId="184" fontId="13" fillId="0" borderId="37" xfId="1" applyNumberFormat="1" applyFont="1" applyFill="1" applyBorder="1" applyAlignment="1">
      <alignment vertical="center"/>
    </xf>
    <xf numFmtId="185" fontId="13" fillId="0" borderId="48" xfId="1" applyNumberFormat="1" applyFont="1" applyFill="1" applyBorder="1" applyAlignment="1">
      <alignment vertical="center"/>
    </xf>
    <xf numFmtId="184" fontId="13" fillId="0" borderId="18" xfId="1" applyNumberFormat="1" applyFont="1" applyFill="1" applyBorder="1" applyAlignment="1">
      <alignment vertical="center"/>
    </xf>
    <xf numFmtId="185" fontId="13" fillId="0" borderId="51" xfId="1" applyNumberFormat="1" applyFont="1" applyFill="1" applyBorder="1" applyAlignment="1">
      <alignment vertical="center"/>
    </xf>
    <xf numFmtId="185" fontId="13" fillId="0" borderId="49" xfId="1" applyNumberFormat="1" applyFont="1" applyFill="1" applyBorder="1" applyAlignment="1">
      <alignment vertical="center"/>
    </xf>
    <xf numFmtId="184" fontId="13" fillId="0" borderId="29" xfId="1" applyNumberFormat="1" applyFont="1" applyFill="1" applyBorder="1" applyAlignment="1">
      <alignment vertical="center"/>
    </xf>
    <xf numFmtId="184" fontId="13" fillId="0" borderId="30" xfId="1" applyNumberFormat="1" applyFont="1" applyFill="1" applyBorder="1" applyAlignment="1">
      <alignment vertical="center"/>
    </xf>
    <xf numFmtId="184" fontId="13" fillId="0" borderId="32" xfId="1" applyNumberFormat="1" applyFont="1" applyFill="1" applyBorder="1" applyAlignment="1">
      <alignment vertical="center"/>
    </xf>
    <xf numFmtId="184" fontId="13" fillId="0" borderId="36" xfId="1" applyNumberFormat="1" applyFont="1" applyFill="1" applyBorder="1" applyAlignment="1">
      <alignment vertical="center"/>
    </xf>
    <xf numFmtId="185" fontId="13" fillId="0" borderId="33" xfId="1" applyNumberFormat="1" applyFont="1" applyFill="1" applyBorder="1" applyAlignment="1">
      <alignment vertical="center"/>
    </xf>
    <xf numFmtId="184" fontId="13" fillId="0" borderId="33" xfId="1" applyNumberFormat="1" applyFont="1" applyFill="1" applyBorder="1" applyAlignment="1">
      <alignment vertical="center"/>
    </xf>
    <xf numFmtId="184" fontId="13" fillId="0" borderId="34" xfId="1" applyNumberFormat="1" applyFont="1" applyFill="1" applyBorder="1" applyAlignment="1">
      <alignment vertical="center"/>
    </xf>
    <xf numFmtId="185" fontId="13" fillId="0" borderId="40" xfId="1" applyNumberFormat="1" applyFont="1" applyFill="1" applyBorder="1" applyAlignment="1">
      <alignment vertical="center"/>
    </xf>
    <xf numFmtId="185" fontId="13" fillId="0" borderId="26" xfId="1" applyNumberFormat="1" applyFont="1" applyFill="1" applyBorder="1" applyAlignment="1">
      <alignment vertical="center"/>
    </xf>
    <xf numFmtId="184" fontId="13" fillId="0" borderId="43" xfId="1" applyNumberFormat="1" applyFont="1" applyFill="1" applyBorder="1" applyAlignment="1">
      <alignment vertical="center"/>
    </xf>
    <xf numFmtId="185" fontId="13" fillId="0" borderId="50" xfId="1" applyNumberFormat="1" applyFont="1" applyFill="1" applyBorder="1" applyAlignment="1">
      <alignment vertical="center"/>
    </xf>
    <xf numFmtId="184" fontId="13" fillId="0" borderId="7" xfId="1" applyNumberFormat="1" applyFont="1" applyFill="1" applyBorder="1" applyAlignment="1">
      <alignment vertical="center"/>
    </xf>
    <xf numFmtId="184" fontId="13" fillId="0" borderId="12" xfId="1" applyNumberFormat="1" applyFont="1" applyFill="1" applyBorder="1" applyAlignment="1">
      <alignment vertical="center"/>
    </xf>
    <xf numFmtId="185" fontId="13" fillId="0" borderId="30" xfId="1" applyNumberFormat="1" applyFont="1" applyFill="1" applyBorder="1" applyAlignment="1">
      <alignment vertical="center"/>
    </xf>
    <xf numFmtId="185" fontId="13" fillId="0" borderId="42" xfId="1" applyNumberFormat="1" applyFont="1" applyFill="1" applyBorder="1" applyAlignment="1">
      <alignment vertical="center"/>
    </xf>
    <xf numFmtId="185" fontId="13" fillId="0" borderId="25" xfId="1" applyNumberFormat="1" applyFont="1" applyFill="1" applyBorder="1" applyAlignment="1">
      <alignment vertical="center"/>
    </xf>
    <xf numFmtId="184" fontId="13" fillId="0" borderId="19" xfId="1" applyNumberFormat="1" applyFont="1" applyFill="1" applyBorder="1" applyAlignment="1">
      <alignment vertical="center"/>
    </xf>
    <xf numFmtId="184" fontId="13" fillId="0" borderId="42" xfId="1" applyNumberFormat="1" applyFont="1" applyFill="1" applyBorder="1" applyAlignment="1">
      <alignment vertical="center"/>
    </xf>
    <xf numFmtId="184" fontId="13" fillId="0" borderId="26" xfId="1" applyNumberFormat="1" applyFont="1" applyFill="1" applyBorder="1" applyAlignment="1">
      <alignmen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178" fontId="14" fillId="0" borderId="29" xfId="1" applyNumberFormat="1" applyFont="1" applyFill="1" applyBorder="1" applyAlignment="1">
      <alignment vertical="center"/>
    </xf>
    <xf numFmtId="178" fontId="14" fillId="0" borderId="30" xfId="1" applyNumberFormat="1" applyFont="1" applyFill="1" applyBorder="1" applyAlignment="1">
      <alignment vertical="center"/>
    </xf>
    <xf numFmtId="182" fontId="14" fillId="0" borderId="37" xfId="1" applyNumberFormat="1" applyFont="1" applyFill="1" applyBorder="1" applyAlignment="1">
      <alignment vertical="center"/>
    </xf>
    <xf numFmtId="182" fontId="14" fillId="0" borderId="42" xfId="1" applyNumberFormat="1" applyFont="1" applyFill="1" applyBorder="1" applyAlignment="1">
      <alignment vertical="center"/>
    </xf>
    <xf numFmtId="183" fontId="14" fillId="0" borderId="37" xfId="1" applyNumberFormat="1" applyFont="1" applyFill="1" applyBorder="1" applyAlignment="1">
      <alignment vertical="center"/>
    </xf>
    <xf numFmtId="183" fontId="14" fillId="0" borderId="16" xfId="1" applyNumberFormat="1" applyFont="1" applyFill="1" applyBorder="1" applyAlignment="1">
      <alignment vertical="center"/>
    </xf>
    <xf numFmtId="178" fontId="14" fillId="0" borderId="32" xfId="1" applyNumberFormat="1" applyFont="1" applyFill="1" applyBorder="1" applyAlignment="1">
      <alignment vertical="center"/>
    </xf>
    <xf numFmtId="178" fontId="14" fillId="0" borderId="33" xfId="1" applyNumberFormat="1" applyFont="1" applyFill="1" applyBorder="1" applyAlignment="1">
      <alignment vertical="center"/>
    </xf>
    <xf numFmtId="182" fontId="14" fillId="0" borderId="29" xfId="1" applyNumberFormat="1" applyFont="1" applyFill="1" applyBorder="1" applyAlignment="1">
      <alignment vertical="center"/>
    </xf>
    <xf numFmtId="182" fontId="14" fillId="0" borderId="30" xfId="1" applyNumberFormat="1" applyFont="1" applyFill="1" applyBorder="1" applyAlignment="1">
      <alignment vertical="center"/>
    </xf>
    <xf numFmtId="183" fontId="14" fillId="0" borderId="29" xfId="1" applyNumberFormat="1" applyFont="1" applyFill="1" applyBorder="1" applyAlignment="1">
      <alignment vertical="center"/>
    </xf>
    <xf numFmtId="183" fontId="14" fillId="0" borderId="23" xfId="1" applyNumberFormat="1" applyFont="1" applyFill="1" applyBorder="1" applyAlignment="1">
      <alignment vertical="center"/>
    </xf>
    <xf numFmtId="178" fontId="14" fillId="0" borderId="34" xfId="1" applyNumberFormat="1" applyFont="1" applyFill="1" applyBorder="1" applyAlignment="1">
      <alignment vertical="center"/>
    </xf>
    <xf numFmtId="178" fontId="14" fillId="0" borderId="26" xfId="1" applyNumberFormat="1" applyFont="1" applyFill="1" applyBorder="1" applyAlignment="1">
      <alignment vertical="center"/>
    </xf>
    <xf numFmtId="182" fontId="14" fillId="0" borderId="38" xfId="1" applyNumberFormat="1" applyFont="1" applyFill="1" applyBorder="1" applyAlignment="1">
      <alignment vertical="center"/>
    </xf>
    <xf numFmtId="182" fontId="14" fillId="0" borderId="41" xfId="1" applyNumberFormat="1" applyFont="1" applyFill="1" applyBorder="1" applyAlignment="1">
      <alignment vertical="center"/>
    </xf>
    <xf numFmtId="183" fontId="14" fillId="0" borderId="38" xfId="1" applyNumberFormat="1" applyFont="1" applyFill="1" applyBorder="1" applyAlignment="1">
      <alignment vertical="center"/>
    </xf>
    <xf numFmtId="183" fontId="14" fillId="0" borderId="62" xfId="1" applyNumberFormat="1" applyFont="1" applyFill="1" applyBorder="1" applyAlignment="1">
      <alignment vertical="center"/>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horizontal="center" vertical="center"/>
    </xf>
    <xf numFmtId="0" fontId="18" fillId="0" borderId="0" xfId="0" applyFont="1" applyAlignment="1">
      <alignment vertical="center" wrapText="1"/>
    </xf>
    <xf numFmtId="181" fontId="19" fillId="0" borderId="0" xfId="0" applyNumberFormat="1" applyFont="1" applyAlignment="1">
      <alignment vertical="center"/>
    </xf>
    <xf numFmtId="0" fontId="0" fillId="0" borderId="0" xfId="0" applyAlignment="1">
      <alignment vertical="center"/>
    </xf>
    <xf numFmtId="176" fontId="19" fillId="0" borderId="0" xfId="0" applyNumberFormat="1" applyFont="1" applyAlignment="1">
      <alignment horizontal="center" vertical="center"/>
    </xf>
    <xf numFmtId="0" fontId="18" fillId="0" borderId="0" xfId="0" applyFont="1" applyAlignment="1">
      <alignment vertical="center"/>
    </xf>
    <xf numFmtId="177" fontId="19" fillId="0" borderId="0" xfId="0" applyNumberFormat="1" applyFont="1" applyAlignment="1">
      <alignment horizontal="right" vertical="center"/>
    </xf>
    <xf numFmtId="180" fontId="19" fillId="0" borderId="0" xfId="0" applyNumberFormat="1" applyFont="1" applyAlignment="1">
      <alignment vertical="center"/>
    </xf>
    <xf numFmtId="0" fontId="17" fillId="0" borderId="0" xfId="0" applyFont="1" applyAlignment="1">
      <alignment vertical="center" wrapText="1"/>
    </xf>
    <xf numFmtId="0" fontId="20" fillId="0" borderId="0" xfId="0" applyFont="1" applyAlignment="1">
      <alignment vertical="center"/>
    </xf>
    <xf numFmtId="38" fontId="3" fillId="0" borderId="0" xfId="0" applyNumberFormat="1" applyFont="1" applyAlignment="1">
      <alignment vertical="center"/>
    </xf>
    <xf numFmtId="184" fontId="13" fillId="0" borderId="48" xfId="1" applyNumberFormat="1" applyFont="1" applyFill="1" applyBorder="1" applyAlignment="1">
      <alignment vertical="center"/>
    </xf>
    <xf numFmtId="185" fontId="13" fillId="0" borderId="52" xfId="1" applyNumberFormat="1" applyFont="1" applyFill="1" applyBorder="1" applyAlignment="1">
      <alignment vertical="center"/>
    </xf>
    <xf numFmtId="185" fontId="13" fillId="0" borderId="39" xfId="1" applyNumberFormat="1" applyFont="1" applyFill="1" applyBorder="1" applyAlignment="1">
      <alignment vertical="center"/>
    </xf>
    <xf numFmtId="0" fontId="3" fillId="5" borderId="15" xfId="0" applyFont="1" applyFill="1" applyBorder="1" applyAlignment="1">
      <alignment vertical="center"/>
    </xf>
    <xf numFmtId="178" fontId="14" fillId="5" borderId="27" xfId="1" applyNumberFormat="1" applyFont="1" applyFill="1" applyBorder="1" applyAlignment="1">
      <alignment vertical="center"/>
    </xf>
    <xf numFmtId="178" fontId="14" fillId="5" borderId="28" xfId="1" applyNumberFormat="1" applyFont="1" applyFill="1" applyBorder="1" applyAlignment="1">
      <alignment vertical="center"/>
    </xf>
    <xf numFmtId="182" fontId="14" fillId="5" borderId="27" xfId="1" applyNumberFormat="1" applyFont="1" applyFill="1" applyBorder="1" applyAlignment="1">
      <alignment vertical="center"/>
    </xf>
    <xf numFmtId="182" fontId="14" fillId="5" borderId="28" xfId="1" applyNumberFormat="1" applyFont="1" applyFill="1" applyBorder="1" applyAlignment="1">
      <alignment vertical="center"/>
    </xf>
    <xf numFmtId="183" fontId="14" fillId="5" borderId="27" xfId="1" applyNumberFormat="1" applyFont="1" applyFill="1" applyBorder="1" applyAlignment="1">
      <alignment vertical="center"/>
    </xf>
    <xf numFmtId="183" fontId="14" fillId="5" borderId="15" xfId="1" applyNumberFormat="1" applyFont="1" applyFill="1" applyBorder="1" applyAlignment="1">
      <alignment vertical="center"/>
    </xf>
    <xf numFmtId="184" fontId="13" fillId="0" borderId="53" xfId="0" applyNumberFormat="1" applyFont="1" applyBorder="1" applyAlignment="1">
      <alignment vertical="center"/>
    </xf>
    <xf numFmtId="184" fontId="13" fillId="0" borderId="52" xfId="0" applyNumberFormat="1" applyFont="1" applyBorder="1" applyAlignment="1">
      <alignment horizontal="center" vertical="center"/>
    </xf>
    <xf numFmtId="184" fontId="13" fillId="0" borderId="32" xfId="0" applyNumberFormat="1" applyFont="1" applyBorder="1" applyAlignment="1">
      <alignment vertical="center"/>
    </xf>
    <xf numFmtId="184" fontId="13" fillId="0" borderId="52" xfId="0" applyNumberFormat="1" applyFont="1" applyBorder="1" applyAlignment="1">
      <alignment vertical="center"/>
    </xf>
    <xf numFmtId="184" fontId="13" fillId="0" borderId="9" xfId="0" applyNumberFormat="1" applyFont="1" applyBorder="1" applyAlignment="1">
      <alignment vertical="center"/>
    </xf>
    <xf numFmtId="184" fontId="13" fillId="0" borderId="54" xfId="0" applyNumberFormat="1" applyFont="1" applyBorder="1" applyAlignment="1">
      <alignment vertical="center"/>
    </xf>
    <xf numFmtId="184" fontId="13" fillId="0" borderId="43" xfId="0" applyNumberFormat="1" applyFont="1" applyBorder="1" applyAlignment="1">
      <alignment vertical="center"/>
    </xf>
    <xf numFmtId="185" fontId="13" fillId="0" borderId="33" xfId="0" applyNumberFormat="1" applyFont="1" applyBorder="1" applyAlignment="1">
      <alignment horizontal="center" vertical="center"/>
    </xf>
    <xf numFmtId="185" fontId="13" fillId="0" borderId="33" xfId="0" applyNumberFormat="1" applyFont="1" applyBorder="1" applyAlignment="1">
      <alignment vertical="center"/>
    </xf>
    <xf numFmtId="185" fontId="13" fillId="0" borderId="25" xfId="0" applyNumberFormat="1" applyFont="1" applyBorder="1" applyAlignment="1">
      <alignment vertical="center"/>
    </xf>
    <xf numFmtId="184" fontId="13" fillId="3" borderId="56" xfId="0" applyNumberFormat="1" applyFont="1" applyFill="1" applyBorder="1" applyAlignment="1">
      <alignment vertical="center"/>
    </xf>
    <xf numFmtId="184" fontId="13" fillId="3" borderId="57" xfId="0" applyNumberFormat="1" applyFont="1" applyFill="1" applyBorder="1" applyAlignment="1">
      <alignment vertical="center"/>
    </xf>
    <xf numFmtId="185" fontId="13" fillId="3" borderId="58" xfId="0" applyNumberFormat="1" applyFont="1" applyFill="1" applyBorder="1" applyAlignment="1">
      <alignment vertical="center"/>
    </xf>
    <xf numFmtId="184" fontId="13" fillId="3" borderId="59" xfId="0" applyNumberFormat="1" applyFont="1" applyFill="1" applyBorder="1" applyAlignment="1">
      <alignment vertical="center"/>
    </xf>
    <xf numFmtId="185" fontId="13" fillId="3" borderId="60" xfId="0" applyNumberFormat="1" applyFont="1" applyFill="1" applyBorder="1" applyAlignment="1">
      <alignment vertical="center"/>
    </xf>
    <xf numFmtId="180" fontId="13" fillId="0" borderId="0" xfId="0" applyNumberFormat="1" applyFont="1" applyAlignment="1">
      <alignment vertical="center"/>
    </xf>
    <xf numFmtId="184" fontId="13" fillId="2" borderId="47" xfId="1" applyNumberFormat="1" applyFont="1" applyFill="1" applyBorder="1" applyAlignment="1">
      <alignment vertical="center"/>
    </xf>
    <xf numFmtId="184" fontId="13" fillId="3" borderId="47" xfId="1" applyNumberFormat="1" applyFont="1" applyFill="1" applyBorder="1" applyAlignment="1">
      <alignment vertical="center"/>
    </xf>
    <xf numFmtId="184" fontId="13" fillId="0" borderId="52" xfId="1" applyNumberFormat="1" applyFont="1" applyFill="1" applyBorder="1" applyAlignment="1">
      <alignment vertical="center"/>
    </xf>
    <xf numFmtId="184" fontId="13" fillId="0" borderId="39" xfId="1" applyNumberFormat="1" applyFont="1" applyFill="1" applyBorder="1" applyAlignment="1">
      <alignment vertical="center"/>
    </xf>
    <xf numFmtId="184" fontId="13" fillId="2" borderId="65" xfId="1" applyNumberFormat="1" applyFont="1" applyFill="1" applyBorder="1" applyAlignment="1">
      <alignment vertical="center"/>
    </xf>
    <xf numFmtId="184" fontId="13" fillId="0" borderId="49" xfId="1" applyNumberFormat="1" applyFont="1" applyFill="1" applyBorder="1" applyAlignment="1">
      <alignment vertical="center"/>
    </xf>
    <xf numFmtId="184" fontId="13" fillId="0" borderId="40" xfId="1" applyNumberFormat="1" applyFont="1" applyFill="1" applyBorder="1" applyAlignment="1">
      <alignment vertical="center"/>
    </xf>
    <xf numFmtId="184" fontId="13" fillId="0" borderId="50" xfId="1" applyNumberFormat="1" applyFont="1" applyFill="1" applyBorder="1" applyAlignment="1">
      <alignment vertical="center"/>
    </xf>
    <xf numFmtId="184" fontId="13" fillId="0" borderId="25" xfId="1" applyNumberFormat="1" applyFont="1" applyFill="1" applyBorder="1" applyAlignment="1">
      <alignment vertical="center"/>
    </xf>
    <xf numFmtId="0" fontId="9" fillId="0" borderId="19" xfId="0" applyFont="1" applyBorder="1" applyAlignment="1">
      <alignment horizontal="center" vertical="center" wrapText="1"/>
    </xf>
    <xf numFmtId="184" fontId="13" fillId="2" borderId="35" xfId="1" applyNumberFormat="1" applyFont="1" applyFill="1" applyBorder="1" applyAlignment="1">
      <alignment vertical="center"/>
    </xf>
    <xf numFmtId="185" fontId="13" fillId="2" borderId="28" xfId="1" applyNumberFormat="1" applyFont="1" applyFill="1" applyBorder="1" applyAlignment="1">
      <alignment vertical="center"/>
    </xf>
    <xf numFmtId="184" fontId="13" fillId="0" borderId="68" xfId="1" applyNumberFormat="1" applyFont="1" applyFill="1" applyBorder="1" applyAlignment="1">
      <alignment vertical="center"/>
    </xf>
    <xf numFmtId="0" fontId="0" fillId="0" borderId="0" xfId="0" applyAlignment="1">
      <alignment horizontal="center" vertical="center"/>
    </xf>
    <xf numFmtId="0" fontId="10"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horizontal="center" vertical="center"/>
    </xf>
    <xf numFmtId="0" fontId="9" fillId="0" borderId="22" xfId="0" applyFont="1" applyBorder="1" applyAlignment="1">
      <alignment horizontal="center" vertical="center"/>
    </xf>
    <xf numFmtId="0" fontId="9" fillId="0" borderId="62" xfId="0" applyFont="1" applyBorder="1" applyAlignment="1">
      <alignment horizontal="center" vertical="center"/>
    </xf>
    <xf numFmtId="0" fontId="9" fillId="0" borderId="61" xfId="0" applyFont="1" applyBorder="1" applyAlignment="1">
      <alignment horizontal="center" vertical="center"/>
    </xf>
    <xf numFmtId="0" fontId="9" fillId="0" borderId="63" xfId="0" applyFont="1" applyBorder="1" applyAlignment="1">
      <alignment horizontal="center" vertical="center"/>
    </xf>
    <xf numFmtId="0" fontId="9" fillId="0" borderId="20" xfId="0" applyFont="1" applyBorder="1" applyAlignment="1">
      <alignment horizontal="center" vertical="center"/>
    </xf>
    <xf numFmtId="0" fontId="3" fillId="0" borderId="22" xfId="0" applyFont="1" applyBorder="1" applyAlignment="1">
      <alignment horizontal="center" vertical="center"/>
    </xf>
    <xf numFmtId="0" fontId="3" fillId="0" borderId="62" xfId="0" applyFont="1" applyBorder="1" applyAlignment="1">
      <alignment horizontal="center" vertical="center"/>
    </xf>
    <xf numFmtId="0" fontId="3" fillId="0" borderId="61" xfId="0" applyFont="1" applyBorder="1" applyAlignment="1">
      <alignment horizontal="center" vertical="center" wrapText="1"/>
    </xf>
    <xf numFmtId="0" fontId="3" fillId="0" borderId="20" xfId="0" applyFont="1" applyBorder="1" applyAlignment="1">
      <alignment horizontal="center" vertical="center"/>
    </xf>
    <xf numFmtId="0" fontId="3" fillId="0" borderId="6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61" xfId="0" applyFont="1" applyBorder="1" applyAlignment="1">
      <alignment horizontal="center" vertical="center"/>
    </xf>
    <xf numFmtId="0" fontId="3" fillId="0" borderId="63" xfId="0" applyFont="1" applyBorder="1" applyAlignment="1">
      <alignment horizontal="center" vertical="center"/>
    </xf>
    <xf numFmtId="0" fontId="0" fillId="0" borderId="62" xfId="0" applyBorder="1" applyAlignment="1">
      <alignment vertical="center"/>
    </xf>
    <xf numFmtId="0" fontId="12" fillId="0" borderId="15" xfId="0" applyFont="1" applyBorder="1" applyAlignment="1">
      <alignment vertical="center" wrapText="1"/>
    </xf>
    <xf numFmtId="0" fontId="3" fillId="4" borderId="15"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12" fillId="0" borderId="45"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colors>
    <mruColors>
      <color rgb="FF4F81BD"/>
      <color rgb="FFDB84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0774950140747599"/>
          <c:y val="8.4389444444444434E-2"/>
          <c:w val="0.84027799877983078"/>
          <c:h val="0.7954661111111111"/>
        </c:manualLayout>
      </c:layout>
      <c:barChart>
        <c:barDir val="col"/>
        <c:grouping val="clustered"/>
        <c:varyColors val="0"/>
        <c:ser>
          <c:idx val="0"/>
          <c:order val="0"/>
          <c:spPr>
            <a:ln w="3175">
              <a:solidFill>
                <a:srgbClr val="000000"/>
              </a:solidFill>
            </a:ln>
          </c:spPr>
          <c:invertIfNegative val="0"/>
          <c:cat>
            <c:strRef>
              <c:f>グラフ元データ!$E$6:$E$20</c:f>
              <c:strCache>
                <c:ptCount val="15"/>
                <c:pt idx="0">
                  <c:v>昭和
30年</c:v>
                </c:pt>
                <c:pt idx="1">
                  <c:v>35年</c:v>
                </c:pt>
                <c:pt idx="2">
                  <c:v>40年</c:v>
                </c:pt>
                <c:pt idx="3">
                  <c:v>45年</c:v>
                </c:pt>
                <c:pt idx="4">
                  <c:v>50年</c:v>
                </c:pt>
                <c:pt idx="5">
                  <c:v>55年</c:v>
                </c:pt>
                <c:pt idx="6">
                  <c:v>60年</c:v>
                </c:pt>
                <c:pt idx="7">
                  <c:v>平成
２年</c:v>
                </c:pt>
                <c:pt idx="8">
                  <c:v>７年</c:v>
                </c:pt>
                <c:pt idx="9">
                  <c:v>12年</c:v>
                </c:pt>
                <c:pt idx="10">
                  <c:v>17年</c:v>
                </c:pt>
                <c:pt idx="11">
                  <c:v>22年</c:v>
                </c:pt>
                <c:pt idx="12">
                  <c:v>27年</c:v>
                </c:pt>
                <c:pt idx="13">
                  <c:v>令和
２年</c:v>
                </c:pt>
                <c:pt idx="14">
                  <c:v>７年</c:v>
                </c:pt>
              </c:strCache>
            </c:strRef>
          </c:cat>
          <c:val>
            <c:numRef>
              <c:f>グラフ元データ!$F$6:$F$20</c:f>
              <c:numCache>
                <c:formatCode>#,##0" ";"△ "#,##0" "</c:formatCode>
                <c:ptCount val="15"/>
                <c:pt idx="0">
                  <c:v>250280</c:v>
                </c:pt>
                <c:pt idx="1">
                  <c:v>280978</c:v>
                </c:pt>
                <c:pt idx="2">
                  <c:v>309851</c:v>
                </c:pt>
                <c:pt idx="3">
                  <c:v>333953</c:v>
                </c:pt>
                <c:pt idx="4">
                  <c:v>363677</c:v>
                </c:pt>
                <c:pt idx="5">
                  <c:v>397847</c:v>
                </c:pt>
                <c:pt idx="6">
                  <c:v>412880</c:v>
                </c:pt>
                <c:pt idx="7">
                  <c:v>427458</c:v>
                </c:pt>
                <c:pt idx="8">
                  <c:v>453722</c:v>
                </c:pt>
                <c:pt idx="9">
                  <c:v>476398</c:v>
                </c:pt>
                <c:pt idx="10">
                  <c:v>483926</c:v>
                </c:pt>
                <c:pt idx="11">
                  <c:v>483934</c:v>
                </c:pt>
                <c:pt idx="12" formatCode="General">
                  <c:v>493049</c:v>
                </c:pt>
                <c:pt idx="13" formatCode="General">
                  <c:v>492436</c:v>
                </c:pt>
                <c:pt idx="14" formatCode="General">
                  <c:v>486376</c:v>
                </c:pt>
              </c:numCache>
            </c:numRef>
          </c:val>
          <c:extLst>
            <c:ext xmlns:c16="http://schemas.microsoft.com/office/drawing/2014/chart" uri="{C3380CC4-5D6E-409C-BE32-E72D297353CC}">
              <c16:uniqueId val="{00000000-7275-45CD-AC06-9CB3A0E2E896}"/>
            </c:ext>
          </c:extLst>
        </c:ser>
        <c:dLbls>
          <c:showLegendKey val="0"/>
          <c:showVal val="0"/>
          <c:showCatName val="0"/>
          <c:showSerName val="0"/>
          <c:showPercent val="0"/>
          <c:showBubbleSize val="0"/>
        </c:dLbls>
        <c:gapWidth val="50"/>
        <c:axId val="107091072"/>
        <c:axId val="107092608"/>
      </c:barChart>
      <c:lineChart>
        <c:grouping val="standard"/>
        <c:varyColors val="0"/>
        <c:ser>
          <c:idx val="1"/>
          <c:order val="1"/>
          <c:spPr>
            <a:ln>
              <a:solidFill>
                <a:srgbClr val="4F81BD"/>
              </a:solidFill>
            </a:ln>
          </c:spPr>
          <c:marker>
            <c:symbol val="square"/>
            <c:size val="7"/>
            <c:spPr>
              <a:solidFill>
                <a:srgbClr val="4F81BD"/>
              </a:solidFill>
              <a:ln>
                <a:solidFill>
                  <a:srgbClr val="4F81BD"/>
                </a:solidFill>
              </a:ln>
            </c:spPr>
          </c:marker>
          <c:dPt>
            <c:idx val="0"/>
            <c:marker>
              <c:symbol val="none"/>
            </c:marker>
            <c:bubble3D val="0"/>
            <c:spPr>
              <a:ln>
                <a:noFill/>
              </a:ln>
            </c:spPr>
            <c:extLst>
              <c:ext xmlns:c16="http://schemas.microsoft.com/office/drawing/2014/chart" uri="{C3380CC4-5D6E-409C-BE32-E72D297353CC}">
                <c16:uniqueId val="{00000002-7275-45CD-AC06-9CB3A0E2E896}"/>
              </c:ext>
            </c:extLst>
          </c:dPt>
          <c:dPt>
            <c:idx val="1"/>
            <c:bubble3D val="0"/>
            <c:spPr>
              <a:ln>
                <a:noFill/>
              </a:ln>
            </c:spPr>
            <c:extLst>
              <c:ext xmlns:c16="http://schemas.microsoft.com/office/drawing/2014/chart" uri="{C3380CC4-5D6E-409C-BE32-E72D297353CC}">
                <c16:uniqueId val="{00000003-7275-45CD-AC06-9CB3A0E2E896}"/>
              </c:ext>
            </c:extLst>
          </c:dPt>
          <c:cat>
            <c:strRef>
              <c:f>グラフ元データ!$E$6:$E$20</c:f>
              <c:strCache>
                <c:ptCount val="15"/>
                <c:pt idx="0">
                  <c:v>昭和
30年</c:v>
                </c:pt>
                <c:pt idx="1">
                  <c:v>35年</c:v>
                </c:pt>
                <c:pt idx="2">
                  <c:v>40年</c:v>
                </c:pt>
                <c:pt idx="3">
                  <c:v>45年</c:v>
                </c:pt>
                <c:pt idx="4">
                  <c:v>50年</c:v>
                </c:pt>
                <c:pt idx="5">
                  <c:v>55年</c:v>
                </c:pt>
                <c:pt idx="6">
                  <c:v>60年</c:v>
                </c:pt>
                <c:pt idx="7">
                  <c:v>平成
２年</c:v>
                </c:pt>
                <c:pt idx="8">
                  <c:v>７年</c:v>
                </c:pt>
                <c:pt idx="9">
                  <c:v>12年</c:v>
                </c:pt>
                <c:pt idx="10">
                  <c:v>17年</c:v>
                </c:pt>
                <c:pt idx="11">
                  <c:v>22年</c:v>
                </c:pt>
                <c:pt idx="12">
                  <c:v>27年</c:v>
                </c:pt>
                <c:pt idx="13">
                  <c:v>令和
２年</c:v>
                </c:pt>
                <c:pt idx="14">
                  <c:v>７年</c:v>
                </c:pt>
              </c:strCache>
            </c:strRef>
          </c:cat>
          <c:val>
            <c:numRef>
              <c:f>グラフ元データ!$G$6:$G$20</c:f>
              <c:numCache>
                <c:formatCode>#,##0.0" ";"△ "#,##0.0" "</c:formatCode>
                <c:ptCount val="15"/>
                <c:pt idx="0">
                  <c:v>7.2630103757291176</c:v>
                </c:pt>
                <c:pt idx="1">
                  <c:v>12.265462681796379</c:v>
                </c:pt>
                <c:pt idx="2">
                  <c:v>10.275893486322762</c:v>
                </c:pt>
                <c:pt idx="3">
                  <c:v>7.7785774452882261</c:v>
                </c:pt>
                <c:pt idx="4">
                  <c:v>8.900653684799952</c:v>
                </c:pt>
                <c:pt idx="5">
                  <c:v>9.3957000305215921</c:v>
                </c:pt>
                <c:pt idx="6">
                  <c:v>3.7785882512624269</c:v>
                </c:pt>
                <c:pt idx="7">
                  <c:v>3.5308079829490469</c:v>
                </c:pt>
                <c:pt idx="8">
                  <c:v>6.1442293745818333</c:v>
                </c:pt>
                <c:pt idx="9">
                  <c:v>4.9977739673191968</c:v>
                </c:pt>
                <c:pt idx="10">
                  <c:v>1.5801913526085398</c:v>
                </c:pt>
                <c:pt idx="11">
                  <c:v>1.6531453156165554E-3</c:v>
                </c:pt>
                <c:pt idx="12">
                  <c:v>1.8835213066244583</c:v>
                </c:pt>
                <c:pt idx="13">
                  <c:v>-0.12432841360594526</c:v>
                </c:pt>
                <c:pt idx="14">
                  <c:v>-1.2306167705041893</c:v>
                </c:pt>
              </c:numCache>
            </c:numRef>
          </c:val>
          <c:smooth val="0"/>
          <c:extLst>
            <c:ext xmlns:c16="http://schemas.microsoft.com/office/drawing/2014/chart" uri="{C3380CC4-5D6E-409C-BE32-E72D297353CC}">
              <c16:uniqueId val="{00000004-7275-45CD-AC06-9CB3A0E2E896}"/>
            </c:ext>
          </c:extLst>
        </c:ser>
        <c:dLbls>
          <c:showLegendKey val="0"/>
          <c:showVal val="0"/>
          <c:showCatName val="0"/>
          <c:showSerName val="0"/>
          <c:showPercent val="0"/>
          <c:showBubbleSize val="0"/>
        </c:dLbls>
        <c:marker val="1"/>
        <c:smooth val="0"/>
        <c:axId val="107098496"/>
        <c:axId val="107100032"/>
      </c:lineChart>
      <c:catAx>
        <c:axId val="107091072"/>
        <c:scaling>
          <c:orientation val="minMax"/>
        </c:scaling>
        <c:delete val="0"/>
        <c:axPos val="b"/>
        <c:numFmt formatCode="General" sourceLinked="1"/>
        <c:majorTickMark val="out"/>
        <c:minorTickMark val="none"/>
        <c:tickLblPos val="nextTo"/>
        <c:txPr>
          <a:bodyPr/>
          <a:lstStyle/>
          <a:p>
            <a:pPr>
              <a:defRPr sz="900">
                <a:latin typeface="ＭＳ ゴシック" panose="020B0609070205080204" pitchFamily="49" charset="-128"/>
                <a:ea typeface="ＭＳ ゴシック" panose="020B0609070205080204" pitchFamily="49" charset="-128"/>
              </a:defRPr>
            </a:pPr>
            <a:endParaRPr lang="ja-JP"/>
          </a:p>
        </c:txPr>
        <c:crossAx val="107092608"/>
        <c:crosses val="autoZero"/>
        <c:auto val="1"/>
        <c:lblAlgn val="ctr"/>
        <c:lblOffset val="100"/>
        <c:noMultiLvlLbl val="0"/>
      </c:catAx>
      <c:valAx>
        <c:axId val="107092608"/>
        <c:scaling>
          <c:orientation val="minMax"/>
          <c:max val="550000"/>
          <c:min val="100000"/>
        </c:scaling>
        <c:delete val="0"/>
        <c:axPos val="l"/>
        <c:majorGridlines/>
        <c:numFmt formatCode="#,##0&quot; &quot;;&quot;△ &quot;#,##0&quot; &quot;" sourceLinked="1"/>
        <c:majorTickMark val="none"/>
        <c:minorTickMark val="none"/>
        <c:tickLblPos val="nextTo"/>
        <c:txPr>
          <a:bodyPr/>
          <a:lstStyle/>
          <a:p>
            <a:pPr>
              <a:defRPr sz="900">
                <a:latin typeface="ＭＳ Ｐゴシック" panose="020B0600070205080204" pitchFamily="50" charset="-128"/>
                <a:ea typeface="ＭＳ Ｐゴシック" panose="020B0600070205080204" pitchFamily="50" charset="-128"/>
              </a:defRPr>
            </a:pPr>
            <a:endParaRPr lang="ja-JP"/>
          </a:p>
        </c:txPr>
        <c:crossAx val="107091072"/>
        <c:crosses val="autoZero"/>
        <c:crossBetween val="between"/>
        <c:majorUnit val="50000"/>
      </c:valAx>
      <c:catAx>
        <c:axId val="107098496"/>
        <c:scaling>
          <c:orientation val="minMax"/>
        </c:scaling>
        <c:delete val="1"/>
        <c:axPos val="b"/>
        <c:numFmt formatCode="General" sourceLinked="1"/>
        <c:majorTickMark val="out"/>
        <c:minorTickMark val="none"/>
        <c:tickLblPos val="none"/>
        <c:crossAx val="107100032"/>
        <c:crosses val="autoZero"/>
        <c:auto val="1"/>
        <c:lblAlgn val="ctr"/>
        <c:lblOffset val="100"/>
        <c:noMultiLvlLbl val="0"/>
      </c:catAx>
      <c:valAx>
        <c:axId val="107100032"/>
        <c:scaling>
          <c:orientation val="minMax"/>
          <c:max val="14"/>
          <c:min val="-4"/>
        </c:scaling>
        <c:delete val="0"/>
        <c:axPos val="r"/>
        <c:numFmt formatCode="#,##0.0&quot; &quot;;&quot;▲ &quot;#,##0.0&quot; &quot;" sourceLinked="0"/>
        <c:majorTickMark val="none"/>
        <c:minorTickMark val="none"/>
        <c:tickLblPos val="nextTo"/>
        <c:txPr>
          <a:bodyPr/>
          <a:lstStyle/>
          <a:p>
            <a:pPr>
              <a:defRPr sz="900">
                <a:latin typeface="ＭＳ Ｐゴシック" panose="020B0600070205080204" pitchFamily="50" charset="-128"/>
                <a:ea typeface="ＭＳ Ｐゴシック" panose="020B0600070205080204" pitchFamily="50" charset="-128"/>
              </a:defRPr>
            </a:pPr>
            <a:endParaRPr lang="ja-JP"/>
          </a:p>
        </c:txPr>
        <c:crossAx val="107098496"/>
        <c:crosses val="max"/>
        <c:crossBetween val="between"/>
      </c:valAx>
    </c:plotArea>
    <c:plotVisOnly val="1"/>
    <c:dispBlanksAs val="gap"/>
    <c:showDLblsOverMax val="0"/>
  </c:chart>
  <c:txPr>
    <a:bodyPr/>
    <a:lstStyle/>
    <a:p>
      <a:pPr>
        <a:defRPr>
          <a:latin typeface="Algerian" panose="04020705040A02060702" pitchFamily="82" charset="0"/>
        </a:defRPr>
      </a:pPr>
      <a:endParaRPr lang="ja-JP"/>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091820987654323E-2"/>
          <c:y val="8.2902777777777784E-2"/>
          <c:w val="0.83367175925925929"/>
          <c:h val="0.79695277777777773"/>
        </c:manualLayout>
      </c:layout>
      <c:barChart>
        <c:barDir val="col"/>
        <c:grouping val="clustered"/>
        <c:varyColors val="0"/>
        <c:ser>
          <c:idx val="0"/>
          <c:order val="0"/>
          <c:spPr>
            <a:solidFill>
              <a:srgbClr val="DB843D"/>
            </a:solidFill>
            <a:ln w="3175">
              <a:solidFill>
                <a:schemeClr val="tx1"/>
              </a:solidFill>
            </a:ln>
            <a:effectLst/>
          </c:spPr>
          <c:invertIfNegative val="0"/>
          <c:cat>
            <c:strRef>
              <c:f>グラフ元データ!$A$6:$A$20</c:f>
              <c:strCache>
                <c:ptCount val="15"/>
                <c:pt idx="0">
                  <c:v>昭和
30年</c:v>
                </c:pt>
                <c:pt idx="1">
                  <c:v>35年</c:v>
                </c:pt>
                <c:pt idx="2">
                  <c:v>40年</c:v>
                </c:pt>
                <c:pt idx="3">
                  <c:v>45年</c:v>
                </c:pt>
                <c:pt idx="4">
                  <c:v>50年</c:v>
                </c:pt>
                <c:pt idx="5">
                  <c:v>55年</c:v>
                </c:pt>
                <c:pt idx="6">
                  <c:v>60年</c:v>
                </c:pt>
                <c:pt idx="7">
                  <c:v>平成
２年</c:v>
                </c:pt>
                <c:pt idx="8">
                  <c:v>７年</c:v>
                </c:pt>
                <c:pt idx="9">
                  <c:v>12年</c:v>
                </c:pt>
                <c:pt idx="10">
                  <c:v>17年</c:v>
                </c:pt>
                <c:pt idx="11">
                  <c:v>22年</c:v>
                </c:pt>
                <c:pt idx="12">
                  <c:v>27年</c:v>
                </c:pt>
                <c:pt idx="13">
                  <c:v>令和
２年</c:v>
                </c:pt>
                <c:pt idx="14">
                  <c:v>７年</c:v>
                </c:pt>
              </c:strCache>
            </c:strRef>
          </c:cat>
          <c:val>
            <c:numRef>
              <c:f>グラフ元データ!$B$6:$B$20</c:f>
              <c:numCache>
                <c:formatCode>#,##0" ";"△ "#,##0" "</c:formatCode>
                <c:ptCount val="15"/>
                <c:pt idx="0">
                  <c:v>1427097</c:v>
                </c:pt>
                <c:pt idx="1">
                  <c:v>1448517</c:v>
                </c:pt>
                <c:pt idx="2">
                  <c:v>1411118</c:v>
                </c:pt>
                <c:pt idx="3">
                  <c:v>1371383</c:v>
                </c:pt>
                <c:pt idx="4">
                  <c:v>1385563</c:v>
                </c:pt>
                <c:pt idx="5">
                  <c:v>1421927</c:v>
                </c:pt>
                <c:pt idx="6">
                  <c:v>1433611</c:v>
                </c:pt>
                <c:pt idx="7">
                  <c:v>1416928</c:v>
                </c:pt>
                <c:pt idx="8">
                  <c:v>1419505</c:v>
                </c:pt>
                <c:pt idx="9">
                  <c:v>1416180</c:v>
                </c:pt>
                <c:pt idx="10">
                  <c:v>1385041</c:v>
                </c:pt>
                <c:pt idx="11">
                  <c:v>1330147</c:v>
                </c:pt>
                <c:pt idx="12" formatCode="General">
                  <c:v>1279594</c:v>
                </c:pt>
                <c:pt idx="13" formatCode="General">
                  <c:v>1210534</c:v>
                </c:pt>
                <c:pt idx="14" formatCode="General">
                  <c:v>1125502</c:v>
                </c:pt>
              </c:numCache>
            </c:numRef>
          </c:val>
          <c:extLst>
            <c:ext xmlns:c16="http://schemas.microsoft.com/office/drawing/2014/chart" uri="{C3380CC4-5D6E-409C-BE32-E72D297353CC}">
              <c16:uniqueId val="{00000000-1C52-4816-94F5-0761265DBEDE}"/>
            </c:ext>
          </c:extLst>
        </c:ser>
        <c:dLbls>
          <c:showLegendKey val="0"/>
          <c:showVal val="0"/>
          <c:showCatName val="0"/>
          <c:showSerName val="0"/>
          <c:showPercent val="0"/>
          <c:showBubbleSize val="0"/>
        </c:dLbls>
        <c:gapWidth val="50"/>
        <c:axId val="526953656"/>
        <c:axId val="465601408"/>
      </c:barChart>
      <c:lineChart>
        <c:grouping val="standard"/>
        <c:varyColors val="0"/>
        <c:ser>
          <c:idx val="1"/>
          <c:order val="1"/>
          <c:spPr>
            <a:ln w="28575" cap="rnd">
              <a:solidFill>
                <a:srgbClr val="4F81BD"/>
              </a:solidFill>
              <a:round/>
            </a:ln>
            <a:effectLst/>
          </c:spPr>
          <c:marker>
            <c:symbol val="square"/>
            <c:size val="7"/>
            <c:spPr>
              <a:solidFill>
                <a:srgbClr val="4F81BD"/>
              </a:solidFill>
              <a:ln w="9525">
                <a:solidFill>
                  <a:srgbClr val="4F81BD"/>
                </a:solidFill>
              </a:ln>
              <a:effectLst/>
            </c:spPr>
          </c:marker>
          <c:dPt>
            <c:idx val="0"/>
            <c:marker>
              <c:symbol val="none"/>
            </c:marker>
            <c:bubble3D val="0"/>
            <c:spPr>
              <a:ln w="28575" cap="rnd">
                <a:noFill/>
                <a:round/>
              </a:ln>
              <a:effectLst/>
            </c:spPr>
            <c:extLst>
              <c:ext xmlns:c16="http://schemas.microsoft.com/office/drawing/2014/chart" uri="{C3380CC4-5D6E-409C-BE32-E72D297353CC}">
                <c16:uniqueId val="{00000003-1C52-4816-94F5-0761265DBEDE}"/>
              </c:ext>
            </c:extLst>
          </c:dPt>
          <c:dPt>
            <c:idx val="1"/>
            <c:marker>
              <c:symbol val="square"/>
              <c:size val="7"/>
              <c:spPr>
                <a:solidFill>
                  <a:srgbClr val="4F81BD"/>
                </a:solidFill>
                <a:ln w="9525">
                  <a:solidFill>
                    <a:srgbClr val="4F81BD"/>
                  </a:solidFill>
                </a:ln>
                <a:effectLst/>
              </c:spPr>
            </c:marker>
            <c:bubble3D val="0"/>
            <c:spPr>
              <a:ln w="28575" cap="rnd">
                <a:noFill/>
                <a:round/>
              </a:ln>
              <a:effectLst/>
            </c:spPr>
            <c:extLst>
              <c:ext xmlns:c16="http://schemas.microsoft.com/office/drawing/2014/chart" uri="{C3380CC4-5D6E-409C-BE32-E72D297353CC}">
                <c16:uniqueId val="{00000002-1C94-4A9C-8C75-4AFC59FAA95E}"/>
              </c:ext>
            </c:extLst>
          </c:dPt>
          <c:cat>
            <c:strRef>
              <c:f>グラフ元データ!$A$6:$A$20</c:f>
              <c:strCache>
                <c:ptCount val="15"/>
                <c:pt idx="0">
                  <c:v>昭和
30年</c:v>
                </c:pt>
                <c:pt idx="1">
                  <c:v>35年</c:v>
                </c:pt>
                <c:pt idx="2">
                  <c:v>40年</c:v>
                </c:pt>
                <c:pt idx="3">
                  <c:v>45年</c:v>
                </c:pt>
                <c:pt idx="4">
                  <c:v>50年</c:v>
                </c:pt>
                <c:pt idx="5">
                  <c:v>55年</c:v>
                </c:pt>
                <c:pt idx="6">
                  <c:v>60年</c:v>
                </c:pt>
                <c:pt idx="7">
                  <c:v>平成
２年</c:v>
                </c:pt>
                <c:pt idx="8">
                  <c:v>７年</c:v>
                </c:pt>
                <c:pt idx="9">
                  <c:v>12年</c:v>
                </c:pt>
                <c:pt idx="10">
                  <c:v>17年</c:v>
                </c:pt>
                <c:pt idx="11">
                  <c:v>22年</c:v>
                </c:pt>
                <c:pt idx="12">
                  <c:v>27年</c:v>
                </c:pt>
                <c:pt idx="13">
                  <c:v>令和
２年</c:v>
                </c:pt>
                <c:pt idx="14">
                  <c:v>７年</c:v>
                </c:pt>
              </c:strCache>
            </c:strRef>
          </c:cat>
          <c:val>
            <c:numRef>
              <c:f>グラフ元データ!$C$6:$C$20</c:f>
              <c:numCache>
                <c:formatCode>#,##0.0" ";"△ "#,##0.0" "</c:formatCode>
                <c:ptCount val="15"/>
                <c:pt idx="0">
                  <c:v>6</c:v>
                </c:pt>
                <c:pt idx="1">
                  <c:v>1.5</c:v>
                </c:pt>
                <c:pt idx="2">
                  <c:v>-2.6</c:v>
                </c:pt>
                <c:pt idx="3">
                  <c:v>-2.8</c:v>
                </c:pt>
                <c:pt idx="4">
                  <c:v>1</c:v>
                </c:pt>
                <c:pt idx="5">
                  <c:v>2.6</c:v>
                </c:pt>
                <c:pt idx="6">
                  <c:v>0.8</c:v>
                </c:pt>
                <c:pt idx="7">
                  <c:v>-1.2</c:v>
                </c:pt>
                <c:pt idx="8">
                  <c:v>0.2</c:v>
                </c:pt>
                <c:pt idx="9">
                  <c:v>-0.2</c:v>
                </c:pt>
                <c:pt idx="10">
                  <c:v>-2.1988024121227578</c:v>
                </c:pt>
                <c:pt idx="11">
                  <c:v>-3.9633483774126566</c:v>
                </c:pt>
                <c:pt idx="12">
                  <c:v>-3.8005573820036442</c:v>
                </c:pt>
                <c:pt idx="13">
                  <c:v>-5.3970243686669361</c:v>
                </c:pt>
                <c:pt idx="14">
                  <c:v>-7.0243380194195293</c:v>
                </c:pt>
              </c:numCache>
            </c:numRef>
          </c:val>
          <c:smooth val="0"/>
          <c:extLst>
            <c:ext xmlns:c16="http://schemas.microsoft.com/office/drawing/2014/chart" uri="{C3380CC4-5D6E-409C-BE32-E72D297353CC}">
              <c16:uniqueId val="{00000002-1C52-4816-94F5-0761265DBEDE}"/>
            </c:ext>
          </c:extLst>
        </c:ser>
        <c:dLbls>
          <c:showLegendKey val="0"/>
          <c:showVal val="0"/>
          <c:showCatName val="0"/>
          <c:showSerName val="0"/>
          <c:showPercent val="0"/>
          <c:showBubbleSize val="0"/>
        </c:dLbls>
        <c:marker val="1"/>
        <c:smooth val="0"/>
        <c:axId val="480317192"/>
        <c:axId val="45255224"/>
      </c:lineChart>
      <c:catAx>
        <c:axId val="526953656"/>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ja-JP"/>
          </a:p>
        </c:txPr>
        <c:crossAx val="465601408"/>
        <c:crosses val="autoZero"/>
        <c:auto val="1"/>
        <c:lblAlgn val="ctr"/>
        <c:lblOffset val="100"/>
        <c:noMultiLvlLbl val="0"/>
      </c:catAx>
      <c:valAx>
        <c:axId val="465601408"/>
        <c:scaling>
          <c:orientation val="minMax"/>
          <c:min val="1100000"/>
        </c:scaling>
        <c:delete val="0"/>
        <c:axPos val="l"/>
        <c:majorGridlines>
          <c:spPr>
            <a:ln w="9525" cap="flat" cmpd="sng" algn="ctr">
              <a:solidFill>
                <a:schemeClr val="bg1">
                  <a:lumMod val="50000"/>
                </a:schemeClr>
              </a:solidFill>
              <a:round/>
            </a:ln>
            <a:effectLst/>
          </c:spPr>
        </c:majorGridlines>
        <c:numFmt formatCode="#,##0&quot; &quot;;&quot;△ &quot;#,##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ja-JP"/>
          </a:p>
        </c:txPr>
        <c:crossAx val="526953656"/>
        <c:crosses val="autoZero"/>
        <c:crossBetween val="between"/>
      </c:valAx>
      <c:valAx>
        <c:axId val="45255224"/>
        <c:scaling>
          <c:orientation val="minMax"/>
          <c:max val="6"/>
          <c:min val="-10"/>
        </c:scaling>
        <c:delete val="0"/>
        <c:axPos val="r"/>
        <c:numFmt formatCode="#,##0.0&quot; &quot;;&quot;▲ &quot;#,##0.0&quot; &quot;"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ja-JP"/>
          </a:p>
        </c:txPr>
        <c:crossAx val="480317192"/>
        <c:crosses val="max"/>
        <c:crossBetween val="between"/>
      </c:valAx>
      <c:catAx>
        <c:axId val="480317192"/>
        <c:scaling>
          <c:orientation val="minMax"/>
        </c:scaling>
        <c:delete val="1"/>
        <c:axPos val="b"/>
        <c:numFmt formatCode="General" sourceLinked="1"/>
        <c:majorTickMark val="out"/>
        <c:minorTickMark val="none"/>
        <c:tickLblPos val="nextTo"/>
        <c:crossAx val="45255224"/>
        <c:crosses val="autoZero"/>
        <c:auto val="1"/>
        <c:lblAlgn val="ctr"/>
        <c:lblOffset val="100"/>
        <c:noMultiLvlLbl val="0"/>
      </c:catAx>
      <c:spPr>
        <a:noFill/>
        <a:ln>
          <a:solidFill>
            <a:schemeClr val="bg1">
              <a:lumMod val="50000"/>
            </a:schemeClr>
          </a:solid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solidFill>
            <a:schemeClr val="tx1"/>
          </a:solidFill>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200024</xdr:colOff>
      <xdr:row>23</xdr:row>
      <xdr:rowOff>0</xdr:rowOff>
    </xdr:from>
    <xdr:to>
      <xdr:col>11</xdr:col>
      <xdr:colOff>307799</xdr:colOff>
      <xdr:row>37</xdr:row>
      <xdr:rowOff>132900</xdr:rowOff>
    </xdr:to>
    <xdr:graphicFrame macro="">
      <xdr:nvGraphicFramePr>
        <xdr:cNvPr id="5893" name="グラフ 14">
          <a:extLst>
            <a:ext uri="{FF2B5EF4-FFF2-40B4-BE49-F238E27FC236}">
              <a16:creationId xmlns:a16="http://schemas.microsoft.com/office/drawing/2014/main" id="{00000000-0008-0000-0200-0000051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0</xdr:rowOff>
    </xdr:from>
    <xdr:to>
      <xdr:col>11</xdr:col>
      <xdr:colOff>307800</xdr:colOff>
      <xdr:row>17</xdr:row>
      <xdr:rowOff>132900</xdr:rowOff>
    </xdr:to>
    <xdr:graphicFrame macro="">
      <xdr:nvGraphicFramePr>
        <xdr:cNvPr id="7" name="グラフ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0.01764</cdr:x>
      <cdr:y>0</cdr:y>
    </cdr:from>
    <cdr:to>
      <cdr:x>0.12053</cdr:x>
      <cdr:y>0.07673</cdr:y>
    </cdr:to>
    <cdr:sp macro="" textlink="">
      <cdr:nvSpPr>
        <cdr:cNvPr id="3" name="テキスト ボックス 2"/>
        <cdr:cNvSpPr txBox="1"/>
      </cdr:nvSpPr>
      <cdr:spPr>
        <a:xfrm xmlns:a="http://schemas.openxmlformats.org/drawingml/2006/main">
          <a:off x="114304" y="0"/>
          <a:ext cx="666727" cy="2762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900"/>
            <a:t>（世帯）</a:t>
          </a:r>
        </a:p>
      </cdr:txBody>
    </cdr:sp>
  </cdr:relSizeAnchor>
  <cdr:relSizeAnchor xmlns:cdr="http://schemas.openxmlformats.org/drawingml/2006/chartDrawing">
    <cdr:from>
      <cdr:x>0.91428</cdr:x>
      <cdr:y>0</cdr:y>
    </cdr:from>
    <cdr:to>
      <cdr:x>1</cdr:x>
      <cdr:y>0.07672</cdr:y>
    </cdr:to>
    <cdr:sp macro="" textlink="">
      <cdr:nvSpPr>
        <cdr:cNvPr id="5" name="テキスト ボックス 4"/>
        <cdr:cNvSpPr txBox="1"/>
      </cdr:nvSpPr>
      <cdr:spPr>
        <a:xfrm xmlns:a="http://schemas.openxmlformats.org/drawingml/2006/main">
          <a:off x="5924534" y="0"/>
          <a:ext cx="555466" cy="2761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900"/>
            <a:t>（％）</a:t>
          </a:r>
        </a:p>
      </cdr:txBody>
    </cdr:sp>
  </cdr:relSizeAnchor>
  <cdr:relSizeAnchor xmlns:cdr="http://schemas.openxmlformats.org/drawingml/2006/chartDrawing">
    <cdr:from>
      <cdr:x>0.30574</cdr:x>
      <cdr:y>0.08202</cdr:y>
    </cdr:from>
    <cdr:to>
      <cdr:x>0.53358</cdr:x>
      <cdr:y>0.16934</cdr:y>
    </cdr:to>
    <cdr:sp macro="" textlink="">
      <cdr:nvSpPr>
        <cdr:cNvPr id="6" name="テキスト ボックス 5"/>
        <cdr:cNvSpPr txBox="1"/>
      </cdr:nvSpPr>
      <cdr:spPr>
        <a:xfrm xmlns:a="http://schemas.openxmlformats.org/drawingml/2006/main">
          <a:off x="1981187" y="295260"/>
          <a:ext cx="1476403" cy="3143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増減率（右目盛）</a:t>
          </a:r>
        </a:p>
      </cdr:txBody>
    </cdr:sp>
  </cdr:relSizeAnchor>
  <cdr:relSizeAnchor xmlns:cdr="http://schemas.openxmlformats.org/drawingml/2006/chartDrawing">
    <cdr:from>
      <cdr:x>0.28075</cdr:x>
      <cdr:y>0.15081</cdr:y>
    </cdr:from>
    <cdr:to>
      <cdr:x>0.36013</cdr:x>
      <cdr:y>0.29898</cdr:y>
    </cdr:to>
    <cdr:cxnSp macro="">
      <cdr:nvCxnSpPr>
        <cdr:cNvPr id="8" name="直線矢印コネクタ 7">
          <a:extLst xmlns:a="http://schemas.openxmlformats.org/drawingml/2006/main">
            <a:ext uri="{FF2B5EF4-FFF2-40B4-BE49-F238E27FC236}">
              <a16:creationId xmlns:a16="http://schemas.microsoft.com/office/drawing/2014/main" id="{675F9F51-2F1F-49EC-8A3E-38CE7D18D551}"/>
            </a:ext>
          </a:extLst>
        </cdr:cNvPr>
        <cdr:cNvCxnSpPr/>
      </cdr:nvCxnSpPr>
      <cdr:spPr bwMode="auto">
        <a:xfrm xmlns:a="http://schemas.openxmlformats.org/drawingml/2006/main" flipH="1">
          <a:off x="1819259" y="542925"/>
          <a:ext cx="514367" cy="533391"/>
        </a:xfrm>
        <a:prstGeom xmlns:a="http://schemas.openxmlformats.org/drawingml/2006/main" prst="straightConnector1">
          <a:avLst/>
        </a:prstGeom>
        <a:solidFill xmlns:a="http://schemas.openxmlformats.org/drawingml/2006/main">
          <a:srgbClr val="FFFFFF"/>
        </a:solidFill>
        <a:ln xmlns:a="http://schemas.openxmlformats.org/drawingml/2006/main" w="6350" cap="flat" cmpd="sng" algn="ctr">
          <a:solidFill>
            <a:srgbClr val="000000"/>
          </a:solidFill>
          <a:prstDash val="solid"/>
          <a:round/>
          <a:headEnd type="none" w="med" len="med"/>
          <a:tailEnd type="triangle" w="med" len="sm"/>
        </a:ln>
        <a:effectLst xmlns:a="http://schemas.openxmlformats.org/drawingml/2006/main"/>
      </cdr:spPr>
    </cdr:cxnSp>
  </cdr:relSizeAnchor>
</c:userShapes>
</file>

<file path=xl/drawings/drawing3.xml><?xml version="1.0" encoding="utf-8"?>
<c:userShapes xmlns:c="http://schemas.openxmlformats.org/drawingml/2006/chart">
  <cdr:relSizeAnchor xmlns:cdr="http://schemas.openxmlformats.org/drawingml/2006/chartDrawing">
    <cdr:from>
      <cdr:x>0.03283</cdr:x>
      <cdr:y>0</cdr:y>
    </cdr:from>
    <cdr:to>
      <cdr:x>0.08702</cdr:x>
      <cdr:y>0.06878</cdr:y>
    </cdr:to>
    <cdr:sp macro="" textlink="">
      <cdr:nvSpPr>
        <cdr:cNvPr id="2" name="正方形/長方形 1"/>
        <cdr:cNvSpPr/>
      </cdr:nvSpPr>
      <cdr:spPr bwMode="auto">
        <a:xfrm xmlns:a="http://schemas.openxmlformats.org/drawingml/2006/main">
          <a:off x="212725" y="0"/>
          <a:ext cx="351151" cy="247608"/>
        </a:xfrm>
        <a:prstGeom xmlns:a="http://schemas.openxmlformats.org/drawingml/2006/main" prst="rect">
          <a:avLst/>
        </a:prstGeom>
        <a:noFill xmlns:a="http://schemas.openxmlformats.org/drawingml/2006/main"/>
        <a:ln xmlns:a="http://schemas.openxmlformats.org/drawingml/2006/main" w="9525"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kumimoji="1" lang="ja-JP" altLang="en-US" sz="900"/>
            <a:t>（人</a:t>
          </a:r>
          <a:r>
            <a:rPr kumimoji="1" lang="ja-JP" altLang="en-US" sz="1100"/>
            <a:t>）</a:t>
          </a:r>
        </a:p>
      </cdr:txBody>
    </cdr:sp>
  </cdr:relSizeAnchor>
  <cdr:relSizeAnchor xmlns:cdr="http://schemas.openxmlformats.org/drawingml/2006/chartDrawing">
    <cdr:from>
      <cdr:x>0.9133</cdr:x>
      <cdr:y>0</cdr:y>
    </cdr:from>
    <cdr:to>
      <cdr:x>0.96202</cdr:x>
      <cdr:y>0.07144</cdr:y>
    </cdr:to>
    <cdr:sp macro="" textlink="">
      <cdr:nvSpPr>
        <cdr:cNvPr id="6" name="正方形/長方形 5"/>
        <cdr:cNvSpPr/>
      </cdr:nvSpPr>
      <cdr:spPr bwMode="auto">
        <a:xfrm xmlns:a="http://schemas.openxmlformats.org/drawingml/2006/main">
          <a:off x="5918189" y="0"/>
          <a:ext cx="315706" cy="257175"/>
        </a:xfrm>
        <a:prstGeom xmlns:a="http://schemas.openxmlformats.org/drawingml/2006/main" prst="rect">
          <a:avLst/>
        </a:prstGeom>
        <a:noFill xmlns:a="http://schemas.openxmlformats.org/drawingml/2006/main"/>
        <a:ln xmlns:a="http://schemas.openxmlformats.org/drawingml/2006/main" w="9525"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kumimoji="1" lang="ja-JP" altLang="en-US" sz="900"/>
            <a:t>（％）</a:t>
          </a:r>
        </a:p>
      </cdr:txBody>
    </cdr:sp>
  </cdr:relSizeAnchor>
  <cdr:relSizeAnchor xmlns:cdr="http://schemas.openxmlformats.org/drawingml/2006/chartDrawing">
    <cdr:from>
      <cdr:x>0.21803</cdr:x>
      <cdr:y>0.08291</cdr:y>
    </cdr:from>
    <cdr:to>
      <cdr:x>0.42885</cdr:x>
      <cdr:y>0.19254</cdr:y>
    </cdr:to>
    <cdr:sp macro="" textlink="">
      <cdr:nvSpPr>
        <cdr:cNvPr id="8" name="テキスト ボックス 1"/>
        <cdr:cNvSpPr txBox="1"/>
      </cdr:nvSpPr>
      <cdr:spPr>
        <a:xfrm xmlns:a="http://schemas.openxmlformats.org/drawingml/2006/main">
          <a:off x="1412847" y="298464"/>
          <a:ext cx="1366114" cy="3946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100"/>
            <a:t>増減率（右目盛）</a:t>
          </a:r>
          <a:endParaRPr lang="en-US" altLang="ja-JP" sz="1100"/>
        </a:p>
      </cdr:txBody>
    </cdr:sp>
  </cdr:relSizeAnchor>
  <cdr:relSizeAnchor xmlns:cdr="http://schemas.openxmlformats.org/drawingml/2006/chartDrawing">
    <cdr:from>
      <cdr:x>0.3224</cdr:x>
      <cdr:y>0.15963</cdr:y>
    </cdr:from>
    <cdr:to>
      <cdr:x>0.38414</cdr:x>
      <cdr:y>0.28133</cdr:y>
    </cdr:to>
    <cdr:cxnSp macro="">
      <cdr:nvCxnSpPr>
        <cdr:cNvPr id="9" name="直線矢印コネクタ 8">
          <a:extLst xmlns:a="http://schemas.openxmlformats.org/drawingml/2006/main">
            <a:ext uri="{FF2B5EF4-FFF2-40B4-BE49-F238E27FC236}">
              <a16:creationId xmlns:a16="http://schemas.microsoft.com/office/drawing/2014/main" id="{90C98885-338A-404D-ADE9-75AE80B43142}"/>
            </a:ext>
          </a:extLst>
        </cdr:cNvPr>
        <cdr:cNvCxnSpPr>
          <a:cxnSpLocks xmlns:a="http://schemas.openxmlformats.org/drawingml/2006/main" noChangeShapeType="1"/>
        </cdr:cNvCxnSpPr>
      </cdr:nvCxnSpPr>
      <cdr:spPr bwMode="auto">
        <a:xfrm xmlns:a="http://schemas.openxmlformats.org/drawingml/2006/main">
          <a:off x="2089150" y="574675"/>
          <a:ext cx="400075" cy="438120"/>
        </a:xfrm>
        <a:prstGeom xmlns:a="http://schemas.openxmlformats.org/drawingml/2006/main" prst="straightConnector1">
          <a:avLst/>
        </a:prstGeom>
        <a:noFill xmlns:a="http://schemas.openxmlformats.org/drawingml/2006/main"/>
        <a:ln xmlns:a="http://schemas.openxmlformats.org/drawingml/2006/main" w="6350" algn="ctr">
          <a:solidFill>
            <a:srgbClr val="000000"/>
          </a:solidFill>
          <a:round/>
          <a:headEnd w="med" len="sm"/>
          <a:tailEnd type="triangle" w="med" len="sm"/>
        </a:ln>
      </cdr:spPr>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00008\q_&#35519;&#26619;&#32113;&#35336;&#20849;\06_&#22269;&#21218;&#35519;&#26619;&#25285;&#24403;\98&#12288;&#21069;&#22238;&#22269;&#21218;&#35519;&#26619;&#12501;&#12449;&#12452;&#12523;\&#20844;&#34920;&#65420;&#65387;&#65433;&#65408;&#65438;\&#35201;&#35336;&#31080;&#12395;&#12424;&#12427;&#20154;&#21475;&#65288;&#30476;&#38598;&#35336;&#36895;&#22577;&#12289;&#24193;&#35696;&#29992;&#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２"/>
      <sheetName val="表３‐１"/>
      <sheetName val="表３‐２"/>
      <sheetName val="参考資料"/>
      <sheetName val="人口推計との比較"/>
      <sheetName val="リスト集"/>
    </sheetNames>
    <sheetDataSet>
      <sheetData sheetId="0"/>
      <sheetData sheetId="1"/>
      <sheetData sheetId="2">
        <row r="10">
          <cell r="Q10" t="str">
            <v>盛岡</v>
          </cell>
          <cell r="R10">
            <v>230238</v>
          </cell>
          <cell r="S10">
            <v>247828</v>
          </cell>
          <cell r="T10">
            <v>478066</v>
          </cell>
          <cell r="U10">
            <v>165145</v>
          </cell>
        </row>
        <row r="11">
          <cell r="R11">
            <v>137240</v>
          </cell>
          <cell r="S11">
            <v>149238</v>
          </cell>
        </row>
        <row r="12">
          <cell r="R12">
            <v>9266</v>
          </cell>
          <cell r="S12">
            <v>10107</v>
          </cell>
        </row>
        <row r="13">
          <cell r="R13">
            <v>4554</v>
          </cell>
          <cell r="S13">
            <v>4982</v>
          </cell>
        </row>
        <row r="14">
          <cell r="R14">
            <v>8955</v>
          </cell>
          <cell r="S14">
            <v>9309</v>
          </cell>
        </row>
        <row r="15">
          <cell r="R15">
            <v>9234</v>
          </cell>
          <cell r="S15">
            <v>9726</v>
          </cell>
        </row>
        <row r="16">
          <cell r="R16">
            <v>21796</v>
          </cell>
          <cell r="S16">
            <v>22393</v>
          </cell>
        </row>
        <row r="17">
          <cell r="R17">
            <v>3366</v>
          </cell>
          <cell r="S17">
            <v>3559</v>
          </cell>
        </row>
        <row r="18">
          <cell r="R18">
            <v>6951</v>
          </cell>
          <cell r="S18">
            <v>7294</v>
          </cell>
        </row>
        <row r="19">
          <cell r="R19">
            <v>15038</v>
          </cell>
          <cell r="S19">
            <v>16273</v>
          </cell>
        </row>
        <row r="20">
          <cell r="R20">
            <v>10549</v>
          </cell>
          <cell r="S20">
            <v>11370</v>
          </cell>
        </row>
        <row r="21">
          <cell r="R21">
            <v>3289</v>
          </cell>
          <cell r="S21">
            <v>3577</v>
          </cell>
        </row>
        <row r="23">
          <cell r="Q23" t="str">
            <v>岩手中部</v>
          </cell>
          <cell r="R23">
            <v>98950</v>
          </cell>
          <cell r="S23">
            <v>104725</v>
          </cell>
          <cell r="T23">
            <v>203675</v>
          </cell>
          <cell r="U23">
            <v>62609</v>
          </cell>
        </row>
        <row r="24">
          <cell r="R24">
            <v>34723</v>
          </cell>
          <cell r="S24">
            <v>37227</v>
          </cell>
        </row>
        <row r="25">
          <cell r="R25">
            <v>43310</v>
          </cell>
          <cell r="S25">
            <v>44659</v>
          </cell>
        </row>
        <row r="26">
          <cell r="R26">
            <v>3647</v>
          </cell>
          <cell r="S26">
            <v>3817</v>
          </cell>
        </row>
        <row r="27">
          <cell r="R27">
            <v>7754</v>
          </cell>
          <cell r="S27">
            <v>8821</v>
          </cell>
        </row>
        <row r="28">
          <cell r="R28">
            <v>5341</v>
          </cell>
          <cell r="S28">
            <v>5782</v>
          </cell>
        </row>
        <row r="29">
          <cell r="R29">
            <v>2193</v>
          </cell>
          <cell r="S29">
            <v>2278</v>
          </cell>
        </row>
        <row r="30">
          <cell r="R30">
            <v>1982</v>
          </cell>
          <cell r="S30">
            <v>2141</v>
          </cell>
        </row>
        <row r="32">
          <cell r="Q32" t="str">
            <v>胆江</v>
          </cell>
          <cell r="R32">
            <v>71843</v>
          </cell>
          <cell r="S32">
            <v>77308</v>
          </cell>
          <cell r="T32">
            <v>149151</v>
          </cell>
          <cell r="U32">
            <v>43163</v>
          </cell>
        </row>
        <row r="33">
          <cell r="R33">
            <v>28692</v>
          </cell>
          <cell r="S33">
            <v>31334</v>
          </cell>
        </row>
        <row r="34">
          <cell r="R34">
            <v>16525</v>
          </cell>
          <cell r="S34">
            <v>17592</v>
          </cell>
        </row>
        <row r="35">
          <cell r="R35">
            <v>7863</v>
          </cell>
          <cell r="S35">
            <v>8060</v>
          </cell>
        </row>
        <row r="36">
          <cell r="R36">
            <v>7414</v>
          </cell>
          <cell r="S36">
            <v>8120</v>
          </cell>
        </row>
        <row r="37">
          <cell r="R37">
            <v>8697</v>
          </cell>
          <cell r="S37">
            <v>9336</v>
          </cell>
        </row>
        <row r="38">
          <cell r="R38">
            <v>2652</v>
          </cell>
          <cell r="S38">
            <v>2866</v>
          </cell>
        </row>
        <row r="40">
          <cell r="Q40" t="str">
            <v>両磐</v>
          </cell>
          <cell r="R40">
            <v>74308</v>
          </cell>
          <cell r="S40">
            <v>78954</v>
          </cell>
          <cell r="T40">
            <v>153262</v>
          </cell>
          <cell r="U40">
            <v>43849</v>
          </cell>
        </row>
        <row r="41">
          <cell r="R41">
            <v>30801</v>
          </cell>
          <cell r="S41">
            <v>32676</v>
          </cell>
        </row>
        <row r="42">
          <cell r="R42">
            <v>7997</v>
          </cell>
          <cell r="S42">
            <v>8595</v>
          </cell>
        </row>
        <row r="43">
          <cell r="R43">
            <v>4442</v>
          </cell>
          <cell r="S43">
            <v>4846</v>
          </cell>
        </row>
        <row r="44">
          <cell r="R44">
            <v>8942</v>
          </cell>
          <cell r="S44">
            <v>9731</v>
          </cell>
        </row>
        <row r="45">
          <cell r="R45">
            <v>5303</v>
          </cell>
          <cell r="S45">
            <v>5533</v>
          </cell>
        </row>
        <row r="46">
          <cell r="R46">
            <v>6870</v>
          </cell>
          <cell r="S46">
            <v>7185</v>
          </cell>
        </row>
        <row r="47">
          <cell r="R47">
            <v>4286</v>
          </cell>
          <cell r="S47">
            <v>4496</v>
          </cell>
        </row>
        <row r="48">
          <cell r="R48">
            <v>3214</v>
          </cell>
          <cell r="S48">
            <v>3338</v>
          </cell>
        </row>
        <row r="49">
          <cell r="R49">
            <v>2453</v>
          </cell>
          <cell r="S49">
            <v>2554</v>
          </cell>
        </row>
        <row r="51">
          <cell r="Q51" t="str">
            <v>気仙</v>
          </cell>
          <cell r="R51">
            <v>38180</v>
          </cell>
          <cell r="S51">
            <v>42009</v>
          </cell>
          <cell r="T51">
            <v>80189</v>
          </cell>
          <cell r="U51">
            <v>24525</v>
          </cell>
        </row>
        <row r="52">
          <cell r="R52">
            <v>17881</v>
          </cell>
          <cell r="S52">
            <v>19383</v>
          </cell>
        </row>
        <row r="53">
          <cell r="R53">
            <v>12032</v>
          </cell>
          <cell r="S53">
            <v>14097</v>
          </cell>
        </row>
        <row r="54">
          <cell r="R54">
            <v>3730</v>
          </cell>
          <cell r="S54">
            <v>4053</v>
          </cell>
        </row>
        <row r="55">
          <cell r="R55">
            <v>4537</v>
          </cell>
          <cell r="S55">
            <v>4476</v>
          </cell>
        </row>
        <row r="57">
          <cell r="Q57" t="str">
            <v>釜石</v>
          </cell>
          <cell r="R57">
            <v>48169</v>
          </cell>
          <cell r="S57">
            <v>53477</v>
          </cell>
          <cell r="T57">
            <v>101646</v>
          </cell>
          <cell r="U57">
            <v>33688</v>
          </cell>
        </row>
        <row r="58">
          <cell r="R58">
            <v>23378</v>
          </cell>
          <cell r="S58">
            <v>26069</v>
          </cell>
        </row>
        <row r="59">
          <cell r="R59">
            <v>13482</v>
          </cell>
          <cell r="S59">
            <v>14690</v>
          </cell>
        </row>
        <row r="60">
          <cell r="R60">
            <v>8560</v>
          </cell>
          <cell r="S60">
            <v>9741</v>
          </cell>
        </row>
        <row r="61">
          <cell r="R61">
            <v>2749</v>
          </cell>
          <cell r="S61">
            <v>2977</v>
          </cell>
        </row>
        <row r="63">
          <cell r="Q63" t="str">
            <v>宮古</v>
          </cell>
          <cell r="R63">
            <v>52270</v>
          </cell>
          <cell r="S63">
            <v>58021</v>
          </cell>
          <cell r="T63">
            <v>110291</v>
          </cell>
          <cell r="U63">
            <v>36282</v>
          </cell>
        </row>
        <row r="64">
          <cell r="R64">
            <v>26668</v>
          </cell>
          <cell r="S64">
            <v>29721</v>
          </cell>
        </row>
        <row r="65">
          <cell r="R65">
            <v>2409</v>
          </cell>
          <cell r="S65">
            <v>2647</v>
          </cell>
        </row>
        <row r="66">
          <cell r="R66">
            <v>10330</v>
          </cell>
          <cell r="S66">
            <v>11689</v>
          </cell>
        </row>
        <row r="67">
          <cell r="R67">
            <v>6602</v>
          </cell>
          <cell r="S67">
            <v>7277</v>
          </cell>
        </row>
        <row r="68">
          <cell r="R68">
            <v>2340</v>
          </cell>
          <cell r="S68">
            <v>2466</v>
          </cell>
        </row>
        <row r="69">
          <cell r="R69">
            <v>1939</v>
          </cell>
          <cell r="S69">
            <v>2096</v>
          </cell>
        </row>
        <row r="70">
          <cell r="R70">
            <v>1982</v>
          </cell>
          <cell r="S70">
            <v>2125</v>
          </cell>
        </row>
        <row r="72">
          <cell r="Q72" t="str">
            <v>久慈</v>
          </cell>
          <cell r="R72">
            <v>33716</v>
          </cell>
          <cell r="S72">
            <v>37831</v>
          </cell>
          <cell r="T72">
            <v>71547</v>
          </cell>
          <cell r="U72">
            <v>22314</v>
          </cell>
        </row>
        <row r="73">
          <cell r="R73">
            <v>17643</v>
          </cell>
          <cell r="S73">
            <v>19881</v>
          </cell>
        </row>
        <row r="74">
          <cell r="R74">
            <v>1867</v>
          </cell>
          <cell r="S74">
            <v>1929</v>
          </cell>
        </row>
        <row r="75">
          <cell r="R75">
            <v>7054</v>
          </cell>
          <cell r="S75">
            <v>7857</v>
          </cell>
        </row>
        <row r="76">
          <cell r="R76">
            <v>2403</v>
          </cell>
          <cell r="S76">
            <v>2801</v>
          </cell>
        </row>
        <row r="77">
          <cell r="R77">
            <v>1792</v>
          </cell>
          <cell r="S77">
            <v>1909</v>
          </cell>
        </row>
        <row r="78">
          <cell r="R78">
            <v>2957</v>
          </cell>
          <cell r="S78">
            <v>3454</v>
          </cell>
        </row>
        <row r="80">
          <cell r="Q80" t="str">
            <v>二戸</v>
          </cell>
          <cell r="R80">
            <v>34312</v>
          </cell>
          <cell r="S80">
            <v>37366</v>
          </cell>
          <cell r="T80">
            <v>71678</v>
          </cell>
          <cell r="U80">
            <v>22147</v>
          </cell>
        </row>
        <row r="81">
          <cell r="R81">
            <v>13344</v>
          </cell>
          <cell r="S81">
            <v>14674</v>
          </cell>
        </row>
        <row r="82">
          <cell r="R82">
            <v>5893</v>
          </cell>
          <cell r="S82">
            <v>6397</v>
          </cell>
        </row>
        <row r="83">
          <cell r="R83">
            <v>3730</v>
          </cell>
          <cell r="S83">
            <v>3997</v>
          </cell>
        </row>
        <row r="84">
          <cell r="R84">
            <v>2764</v>
          </cell>
          <cell r="S84">
            <v>2973</v>
          </cell>
        </row>
        <row r="85">
          <cell r="R85">
            <v>8581</v>
          </cell>
          <cell r="S85">
            <v>9325</v>
          </cell>
        </row>
      </sheetData>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2"/>
  <sheetViews>
    <sheetView showGridLines="0" tabSelected="1" workbookViewId="0"/>
  </sheetViews>
  <sheetFormatPr defaultRowHeight="13.5" x14ac:dyDescent="0.15"/>
  <cols>
    <col min="1" max="25" width="3.625" style="20" customWidth="1"/>
    <col min="26" max="16384" width="9" style="20"/>
  </cols>
  <sheetData>
    <row r="1" spans="1:25" ht="19.5" customHeight="1" x14ac:dyDescent="0.15">
      <c r="Y1" s="40"/>
    </row>
    <row r="2" spans="1:25" ht="19.5" customHeight="1" x14ac:dyDescent="0.15">
      <c r="J2" s="41"/>
      <c r="K2" s="16"/>
    </row>
    <row r="3" spans="1:25" ht="19.5" customHeight="1" x14ac:dyDescent="0.15"/>
    <row r="4" spans="1:25" ht="9.75" customHeight="1" x14ac:dyDescent="0.15">
      <c r="A4" s="42"/>
      <c r="B4" s="43"/>
      <c r="C4" s="44"/>
      <c r="D4" s="44"/>
      <c r="E4" s="44"/>
      <c r="F4" s="44"/>
      <c r="G4" s="44"/>
      <c r="H4" s="44"/>
      <c r="I4" s="44"/>
      <c r="J4" s="44"/>
      <c r="K4" s="44"/>
      <c r="L4" s="44"/>
      <c r="M4" s="44"/>
      <c r="N4" s="44"/>
      <c r="O4" s="44"/>
      <c r="P4" s="44"/>
      <c r="Q4" s="44"/>
      <c r="R4" s="44"/>
      <c r="S4" s="44"/>
      <c r="T4" s="44"/>
      <c r="U4" s="44"/>
      <c r="V4" s="44"/>
      <c r="W4" s="44"/>
      <c r="X4" s="44"/>
      <c r="Y4" s="45"/>
    </row>
    <row r="5" spans="1:25" ht="19.5" customHeight="1" x14ac:dyDescent="0.15">
      <c r="A5" s="42"/>
      <c r="B5" s="45"/>
      <c r="C5" s="172" t="s">
        <v>215</v>
      </c>
      <c r="D5" s="172"/>
      <c r="E5" s="172"/>
      <c r="F5" s="172"/>
      <c r="G5" s="172"/>
      <c r="H5" s="172"/>
      <c r="I5" s="172"/>
      <c r="J5" s="172"/>
      <c r="K5" s="172"/>
      <c r="L5" s="172"/>
      <c r="M5" s="172"/>
      <c r="N5" s="172"/>
      <c r="O5" s="172"/>
      <c r="P5" s="172"/>
      <c r="Q5" s="172"/>
      <c r="R5" s="172"/>
      <c r="S5" s="172"/>
      <c r="T5" s="172"/>
      <c r="U5" s="172"/>
      <c r="V5" s="172"/>
      <c r="W5" s="172"/>
      <c r="X5" s="46"/>
      <c r="Y5" s="45"/>
    </row>
    <row r="6" spans="1:25" ht="19.5" customHeight="1" x14ac:dyDescent="0.15">
      <c r="A6" s="42"/>
      <c r="B6" s="45"/>
      <c r="C6" s="172"/>
      <c r="D6" s="172"/>
      <c r="E6" s="172"/>
      <c r="F6" s="172"/>
      <c r="G6" s="172"/>
      <c r="H6" s="172"/>
      <c r="I6" s="172"/>
      <c r="J6" s="172"/>
      <c r="K6" s="172"/>
      <c r="L6" s="172"/>
      <c r="M6" s="172"/>
      <c r="N6" s="172"/>
      <c r="O6" s="172"/>
      <c r="P6" s="172"/>
      <c r="Q6" s="172"/>
      <c r="R6" s="172"/>
      <c r="S6" s="172"/>
      <c r="T6" s="172"/>
      <c r="U6" s="172"/>
      <c r="V6" s="172"/>
      <c r="W6" s="172"/>
      <c r="X6" s="46"/>
      <c r="Y6" s="45"/>
    </row>
    <row r="7" spans="1:25" ht="9.75" customHeight="1" x14ac:dyDescent="0.15">
      <c r="A7" s="42"/>
      <c r="B7" s="45"/>
      <c r="C7" s="173" t="s">
        <v>0</v>
      </c>
      <c r="D7" s="173"/>
      <c r="E7" s="173"/>
      <c r="F7" s="173"/>
      <c r="G7" s="173"/>
      <c r="H7" s="173"/>
      <c r="I7" s="173"/>
      <c r="J7" s="173"/>
      <c r="K7" s="173"/>
      <c r="L7" s="173"/>
      <c r="M7" s="173"/>
      <c r="N7" s="173"/>
      <c r="O7" s="173"/>
      <c r="P7" s="173"/>
      <c r="Q7" s="173"/>
      <c r="R7" s="173"/>
      <c r="S7" s="173"/>
      <c r="T7" s="173"/>
      <c r="U7" s="173"/>
      <c r="V7" s="173"/>
      <c r="W7" s="173"/>
      <c r="X7" s="47"/>
      <c r="Y7" s="45"/>
    </row>
    <row r="8" spans="1:25" ht="19.5" customHeight="1" x14ac:dyDescent="0.15">
      <c r="A8" s="42"/>
      <c r="B8" s="45"/>
      <c r="C8" s="173"/>
      <c r="D8" s="173"/>
      <c r="E8" s="173"/>
      <c r="F8" s="173"/>
      <c r="G8" s="173"/>
      <c r="H8" s="173"/>
      <c r="I8" s="173"/>
      <c r="J8" s="173"/>
      <c r="K8" s="173"/>
      <c r="L8" s="173"/>
      <c r="M8" s="173"/>
      <c r="N8" s="173"/>
      <c r="O8" s="173"/>
      <c r="P8" s="173"/>
      <c r="Q8" s="173"/>
      <c r="R8" s="173"/>
      <c r="S8" s="173"/>
      <c r="T8" s="173"/>
      <c r="U8" s="173"/>
      <c r="V8" s="173"/>
      <c r="W8" s="173"/>
      <c r="X8" s="47"/>
      <c r="Y8" s="45"/>
    </row>
    <row r="9" spans="1:25" ht="19.5" customHeight="1" x14ac:dyDescent="0.15">
      <c r="A9" s="42"/>
      <c r="B9" s="45"/>
      <c r="Y9" s="45"/>
    </row>
    <row r="10" spans="1:25" ht="19.5" customHeight="1" x14ac:dyDescent="0.15">
      <c r="A10" s="42"/>
      <c r="B10" s="45"/>
      <c r="Y10" s="45"/>
    </row>
    <row r="11" spans="1:25" ht="19.5" customHeight="1" x14ac:dyDescent="0.15">
      <c r="A11" s="42"/>
      <c r="B11" s="45"/>
      <c r="C11" s="174" t="s">
        <v>216</v>
      </c>
      <c r="D11" s="174"/>
      <c r="E11" s="174"/>
      <c r="F11" s="174"/>
      <c r="G11" s="174"/>
      <c r="H11" s="174"/>
      <c r="I11" s="174"/>
      <c r="J11" s="174"/>
      <c r="K11" s="174"/>
      <c r="L11" s="174"/>
      <c r="M11" s="174"/>
      <c r="N11" s="174"/>
      <c r="O11" s="174"/>
      <c r="P11" s="174"/>
      <c r="Q11" s="174"/>
      <c r="R11" s="174"/>
      <c r="S11" s="174"/>
      <c r="T11" s="174"/>
      <c r="U11" s="174"/>
      <c r="V11" s="174"/>
      <c r="W11" s="174"/>
      <c r="X11" s="48"/>
      <c r="Y11" s="45"/>
    </row>
    <row r="12" spans="1:25" ht="19.5" customHeight="1" x14ac:dyDescent="0.15">
      <c r="A12" s="42"/>
      <c r="B12" s="45"/>
      <c r="C12" s="175" t="s">
        <v>123</v>
      </c>
      <c r="D12" s="175"/>
      <c r="E12" s="175"/>
      <c r="F12" s="175"/>
      <c r="G12" s="175"/>
      <c r="H12" s="175"/>
      <c r="I12" s="175"/>
      <c r="J12" s="175"/>
      <c r="K12" s="175"/>
      <c r="L12" s="175"/>
      <c r="M12" s="175"/>
      <c r="N12" s="175"/>
      <c r="O12" s="175"/>
      <c r="P12" s="175"/>
      <c r="Q12" s="175"/>
      <c r="R12" s="175"/>
      <c r="S12" s="175"/>
      <c r="T12" s="175"/>
      <c r="U12" s="175"/>
      <c r="V12" s="175"/>
      <c r="W12" s="175"/>
      <c r="X12" s="49"/>
      <c r="Y12" s="45"/>
    </row>
    <row r="13" spans="1:25" ht="9.75" customHeight="1" x14ac:dyDescent="0.15">
      <c r="A13" s="42"/>
      <c r="B13" s="50"/>
      <c r="C13" s="51"/>
      <c r="D13" s="51"/>
      <c r="E13" s="51"/>
      <c r="F13" s="51"/>
      <c r="G13" s="51"/>
      <c r="H13" s="51"/>
      <c r="I13" s="51"/>
      <c r="J13" s="51"/>
      <c r="K13" s="51"/>
      <c r="L13" s="51"/>
      <c r="M13" s="51"/>
      <c r="N13" s="51"/>
      <c r="O13" s="51"/>
      <c r="P13" s="51"/>
      <c r="Q13" s="51"/>
      <c r="R13" s="51"/>
      <c r="S13" s="51"/>
      <c r="T13" s="51"/>
      <c r="U13" s="51"/>
      <c r="V13" s="51"/>
      <c r="W13" s="51"/>
      <c r="X13" s="51"/>
      <c r="Y13" s="45"/>
    </row>
    <row r="14" spans="1:25" ht="19.5" customHeight="1" x14ac:dyDescent="0.15"/>
    <row r="15" spans="1:25" ht="19.5" customHeight="1" x14ac:dyDescent="0.15"/>
    <row r="16" spans="1:25" ht="19.5" customHeight="1" x14ac:dyDescent="0.15">
      <c r="A16" s="52" t="s">
        <v>1</v>
      </c>
    </row>
    <row r="17" spans="1:25" ht="9.75" customHeight="1" x14ac:dyDescent="0.15"/>
    <row r="18" spans="1:25" ht="19.5" customHeight="1" x14ac:dyDescent="0.15">
      <c r="B18" s="20" t="s">
        <v>183</v>
      </c>
    </row>
    <row r="19" spans="1:25" ht="19.5" customHeight="1" x14ac:dyDescent="0.15">
      <c r="C19" s="20" t="s">
        <v>134</v>
      </c>
      <c r="X19" s="53" t="s">
        <v>129</v>
      </c>
      <c r="Y19" s="53"/>
    </row>
    <row r="20" spans="1:25" ht="19.5" customHeight="1" x14ac:dyDescent="0.15">
      <c r="C20" s="20" t="s">
        <v>135</v>
      </c>
      <c r="X20" s="53" t="s">
        <v>130</v>
      </c>
      <c r="Y20" s="53"/>
    </row>
    <row r="21" spans="1:25" ht="19.5" customHeight="1" x14ac:dyDescent="0.15">
      <c r="C21" s="20" t="s">
        <v>136</v>
      </c>
      <c r="X21" s="53" t="s">
        <v>131</v>
      </c>
      <c r="Y21" s="53"/>
    </row>
    <row r="22" spans="1:25" ht="19.5" customHeight="1" x14ac:dyDescent="0.15">
      <c r="C22" s="20" t="s">
        <v>137</v>
      </c>
      <c r="X22" s="53" t="s">
        <v>132</v>
      </c>
      <c r="Y22" s="53"/>
    </row>
    <row r="23" spans="1:25" ht="9.75" customHeight="1" x14ac:dyDescent="0.15">
      <c r="X23" s="53"/>
      <c r="Y23" s="53"/>
    </row>
    <row r="24" spans="1:25" ht="19.5" customHeight="1" x14ac:dyDescent="0.15">
      <c r="B24" s="20" t="s">
        <v>184</v>
      </c>
      <c r="X24" s="53" t="s">
        <v>133</v>
      </c>
      <c r="Y24" s="53"/>
    </row>
    <row r="25" spans="1:25" ht="19.5" customHeight="1" x14ac:dyDescent="0.15"/>
    <row r="26" spans="1:25" ht="19.5" customHeight="1" x14ac:dyDescent="0.15"/>
    <row r="27" spans="1:25" ht="19.5" customHeight="1" x14ac:dyDescent="0.15">
      <c r="A27" s="52" t="s">
        <v>128</v>
      </c>
    </row>
    <row r="28" spans="1:25" ht="9.75" customHeight="1" x14ac:dyDescent="0.15"/>
    <row r="29" spans="1:25" ht="19.5" customHeight="1" x14ac:dyDescent="0.15">
      <c r="B29" s="20" t="s">
        <v>185</v>
      </c>
    </row>
    <row r="30" spans="1:25" ht="19.5" customHeight="1" x14ac:dyDescent="0.15">
      <c r="B30" s="20" t="s">
        <v>138</v>
      </c>
    </row>
    <row r="31" spans="1:25" ht="19.5" customHeight="1" x14ac:dyDescent="0.15">
      <c r="B31" s="20" t="s">
        <v>139</v>
      </c>
    </row>
    <row r="32" spans="1:25" ht="22.5" customHeight="1" x14ac:dyDescent="0.15">
      <c r="B32" s="20" t="s">
        <v>61</v>
      </c>
      <c r="Y32" s="54"/>
    </row>
    <row r="33" spans="2:21" ht="19.5" customHeight="1" x14ac:dyDescent="0.15">
      <c r="B33" s="20" t="s">
        <v>186</v>
      </c>
    </row>
    <row r="34" spans="2:21" ht="19.5" customHeight="1" x14ac:dyDescent="0.15">
      <c r="B34" s="20" t="s">
        <v>187</v>
      </c>
    </row>
    <row r="35" spans="2:21" ht="22.5" customHeight="1" x14ac:dyDescent="0.15">
      <c r="B35" s="20" t="s">
        <v>122</v>
      </c>
    </row>
    <row r="36" spans="2:21" ht="19.5" customHeight="1" x14ac:dyDescent="0.15"/>
    <row r="37" spans="2:21" ht="22.5" customHeight="1" x14ac:dyDescent="0.15">
      <c r="D37" s="55"/>
      <c r="E37" s="56"/>
      <c r="F37" s="57" t="s">
        <v>2</v>
      </c>
      <c r="G37" s="57"/>
      <c r="H37" s="57"/>
      <c r="I37" s="57"/>
      <c r="J37" s="57"/>
      <c r="K37" s="57"/>
      <c r="L37" s="57"/>
      <c r="M37" s="57"/>
      <c r="N37" s="57"/>
      <c r="O37" s="57"/>
      <c r="P37" s="57"/>
      <c r="Q37" s="57"/>
      <c r="R37" s="57"/>
      <c r="S37" s="57"/>
      <c r="T37" s="57"/>
      <c r="U37" s="58"/>
    </row>
    <row r="38" spans="2:21" ht="16.5" customHeight="1" x14ac:dyDescent="0.15">
      <c r="D38" s="55"/>
      <c r="E38" s="59"/>
      <c r="F38" s="20" t="s">
        <v>124</v>
      </c>
      <c r="U38" s="55"/>
    </row>
    <row r="39" spans="2:21" ht="16.5" customHeight="1" x14ac:dyDescent="0.15">
      <c r="D39" s="55"/>
      <c r="E39" s="59"/>
      <c r="F39" s="20" t="s">
        <v>207</v>
      </c>
      <c r="U39" s="55"/>
    </row>
    <row r="40" spans="2:21" ht="9.75" customHeight="1" x14ac:dyDescent="0.15">
      <c r="D40" s="55"/>
      <c r="E40" s="60"/>
      <c r="F40" s="61"/>
      <c r="G40" s="61"/>
      <c r="H40" s="61"/>
      <c r="I40" s="61"/>
      <c r="J40" s="61"/>
      <c r="K40" s="61"/>
      <c r="L40" s="61"/>
      <c r="M40" s="61"/>
      <c r="N40" s="61"/>
      <c r="O40" s="61"/>
      <c r="P40" s="61"/>
      <c r="Q40" s="61"/>
      <c r="R40" s="61"/>
      <c r="S40" s="61"/>
      <c r="T40" s="61"/>
      <c r="U40" s="62"/>
    </row>
    <row r="41" spans="2:21" ht="19.5" customHeight="1" x14ac:dyDescent="0.15">
      <c r="E41" s="171" t="s">
        <v>94</v>
      </c>
      <c r="F41" s="171"/>
      <c r="G41" s="171"/>
      <c r="H41" s="171"/>
      <c r="I41" s="171"/>
      <c r="J41" s="171"/>
      <c r="K41" s="171"/>
      <c r="L41" s="171"/>
      <c r="M41" s="171"/>
      <c r="N41" s="171"/>
      <c r="O41" s="171"/>
      <c r="P41" s="171"/>
      <c r="Q41" s="171"/>
      <c r="R41" s="171"/>
      <c r="S41" s="171"/>
      <c r="T41" s="171"/>
      <c r="U41" s="171"/>
    </row>
    <row r="42" spans="2:21" ht="19.5" customHeight="1" x14ac:dyDescent="0.15">
      <c r="E42" s="170" t="s">
        <v>182</v>
      </c>
      <c r="F42" s="170"/>
      <c r="G42" s="170"/>
      <c r="H42" s="170"/>
      <c r="I42" s="170"/>
      <c r="J42" s="170"/>
      <c r="K42" s="170"/>
      <c r="L42" s="170"/>
      <c r="M42" s="170"/>
      <c r="N42" s="170"/>
      <c r="O42" s="170"/>
      <c r="P42" s="170"/>
      <c r="Q42" s="170"/>
      <c r="R42" s="170"/>
      <c r="S42" s="170"/>
      <c r="T42" s="170"/>
      <c r="U42" s="170"/>
    </row>
  </sheetData>
  <mergeCells count="6">
    <mergeCell ref="E42:U42"/>
    <mergeCell ref="E41:U41"/>
    <mergeCell ref="C5:W6"/>
    <mergeCell ref="C7:W8"/>
    <mergeCell ref="C11:W11"/>
    <mergeCell ref="C12:W12"/>
  </mergeCells>
  <phoneticPr fontId="2"/>
  <printOptions horizontalCentered="1"/>
  <pageMargins left="0.59055118110236227" right="0.59055118110236227" top="0.78740157480314965" bottom="0.59055118110236227" header="0.59055118110236227" footer="0.39370078740157483"/>
  <pageSetup paperSize="9" orientation="portrait" r:id="rId1"/>
  <headerFooter alignWithMargins="0"/>
  <ignoredErrors>
    <ignoredError sqref="X19:X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showGridLines="0" workbookViewId="0"/>
  </sheetViews>
  <sheetFormatPr defaultRowHeight="13.5" x14ac:dyDescent="0.15"/>
  <cols>
    <col min="1" max="2" width="1.625" style="20" customWidth="1"/>
    <col min="3" max="3" width="17.625" style="20" customWidth="1"/>
    <col min="4" max="4" width="9.625" style="20" customWidth="1"/>
    <col min="5" max="7" width="8.625" style="20" customWidth="1"/>
    <col min="8" max="8" width="7.25" style="20" customWidth="1"/>
    <col min="9" max="10" width="8.625" style="20" customWidth="1"/>
    <col min="11" max="11" width="7.25" style="20" customWidth="1"/>
    <col min="12" max="12" width="2.625" style="20" customWidth="1"/>
    <col min="13" max="16384" width="9" style="20"/>
  </cols>
  <sheetData>
    <row r="1" spans="1:11" ht="14.25" x14ac:dyDescent="0.15">
      <c r="A1" s="63" t="s">
        <v>140</v>
      </c>
    </row>
    <row r="3" spans="1:11" ht="18" customHeight="1" x14ac:dyDescent="0.15">
      <c r="B3" s="20" t="s">
        <v>204</v>
      </c>
    </row>
    <row r="4" spans="1:11" ht="18" customHeight="1" x14ac:dyDescent="0.15">
      <c r="B4" s="20" t="s">
        <v>205</v>
      </c>
    </row>
    <row r="5" spans="1:11" ht="18" customHeight="1" x14ac:dyDescent="0.15">
      <c r="B5" s="20" t="s">
        <v>206</v>
      </c>
    </row>
    <row r="6" spans="1:11" ht="18" customHeight="1" x14ac:dyDescent="0.15">
      <c r="B6" s="20" t="s">
        <v>160</v>
      </c>
    </row>
    <row r="7" spans="1:11" ht="18" customHeight="1" x14ac:dyDescent="0.15"/>
    <row r="8" spans="1:11" ht="18" customHeight="1" x14ac:dyDescent="0.15">
      <c r="B8" s="65" t="s">
        <v>48</v>
      </c>
    </row>
    <row r="9" spans="1:11" x14ac:dyDescent="0.15">
      <c r="K9" s="41" t="s">
        <v>9</v>
      </c>
    </row>
    <row r="10" spans="1:11" ht="20.100000000000001" customHeight="1" x14ac:dyDescent="0.15">
      <c r="C10" s="176" t="s">
        <v>8</v>
      </c>
      <c r="D10" s="178" t="s">
        <v>4</v>
      </c>
      <c r="E10" s="179"/>
      <c r="F10" s="179"/>
      <c r="G10" s="179"/>
      <c r="H10" s="180"/>
      <c r="I10" s="178" t="s">
        <v>5</v>
      </c>
      <c r="J10" s="179"/>
      <c r="K10" s="180"/>
    </row>
    <row r="11" spans="1:11" ht="35.1" customHeight="1" x14ac:dyDescent="0.15">
      <c r="C11" s="177"/>
      <c r="D11" s="9" t="s">
        <v>7</v>
      </c>
      <c r="E11" s="9" t="s">
        <v>107</v>
      </c>
      <c r="F11" s="9" t="s">
        <v>108</v>
      </c>
      <c r="G11" s="10" t="s">
        <v>178</v>
      </c>
      <c r="H11" s="12" t="s">
        <v>179</v>
      </c>
      <c r="I11" s="9" t="s">
        <v>7</v>
      </c>
      <c r="J11" s="11" t="s">
        <v>120</v>
      </c>
      <c r="K11" s="13" t="s">
        <v>117</v>
      </c>
    </row>
    <row r="12" spans="1:11" ht="22.5" customHeight="1" x14ac:dyDescent="0.15">
      <c r="A12" s="118" t="s">
        <v>10</v>
      </c>
      <c r="B12" s="118"/>
      <c r="C12" s="14" t="s">
        <v>145</v>
      </c>
      <c r="D12" s="141">
        <f t="shared" ref="D12:D23" si="0">E12+F12</f>
        <v>1427097</v>
      </c>
      <c r="E12" s="141">
        <v>698563</v>
      </c>
      <c r="F12" s="141">
        <v>728534</v>
      </c>
      <c r="G12" s="142" t="s">
        <v>126</v>
      </c>
      <c r="H12" s="148" t="s">
        <v>126</v>
      </c>
      <c r="I12" s="143">
        <v>250280</v>
      </c>
      <c r="J12" s="142" t="s">
        <v>126</v>
      </c>
      <c r="K12" s="148" t="s">
        <v>126</v>
      </c>
    </row>
    <row r="13" spans="1:11" ht="22.5" customHeight="1" x14ac:dyDescent="0.15">
      <c r="A13" s="118" t="s">
        <v>11</v>
      </c>
      <c r="B13" s="118"/>
      <c r="C13" s="14" t="s">
        <v>147</v>
      </c>
      <c r="D13" s="141">
        <f t="shared" si="0"/>
        <v>1448517</v>
      </c>
      <c r="E13" s="141">
        <v>702697</v>
      </c>
      <c r="F13" s="141">
        <v>745820</v>
      </c>
      <c r="G13" s="144">
        <f t="shared" ref="G13:G26" si="1">D13-D12</f>
        <v>21420</v>
      </c>
      <c r="H13" s="149">
        <f t="shared" ref="H13:H26" si="2">((D13/D12)-1)*100</f>
        <v>1.5009491295966626</v>
      </c>
      <c r="I13" s="143">
        <v>280978</v>
      </c>
      <c r="J13" s="144">
        <f t="shared" ref="J13:J26" si="3">I13-I12</f>
        <v>30698</v>
      </c>
      <c r="K13" s="149">
        <f t="shared" ref="K13:K25" si="4">((I13/I12)-1)*100</f>
        <v>12.265462681796379</v>
      </c>
    </row>
    <row r="14" spans="1:11" ht="22.5" customHeight="1" x14ac:dyDescent="0.15">
      <c r="A14" s="118" t="s">
        <v>15</v>
      </c>
      <c r="B14" s="118"/>
      <c r="C14" s="14" t="s">
        <v>148</v>
      </c>
      <c r="D14" s="141">
        <f t="shared" si="0"/>
        <v>1411118</v>
      </c>
      <c r="E14" s="141">
        <v>679497</v>
      </c>
      <c r="F14" s="141">
        <v>731621</v>
      </c>
      <c r="G14" s="144">
        <f t="shared" si="1"/>
        <v>-37399</v>
      </c>
      <c r="H14" s="149">
        <f t="shared" si="2"/>
        <v>-2.5818820214053462</v>
      </c>
      <c r="I14" s="143">
        <v>309851</v>
      </c>
      <c r="J14" s="144">
        <f t="shared" si="3"/>
        <v>28873</v>
      </c>
      <c r="K14" s="149">
        <f t="shared" si="4"/>
        <v>10.275893486322762</v>
      </c>
    </row>
    <row r="15" spans="1:11" ht="22.5" customHeight="1" x14ac:dyDescent="0.15">
      <c r="A15" s="118" t="s">
        <v>16</v>
      </c>
      <c r="B15" s="118"/>
      <c r="C15" s="14" t="s">
        <v>149</v>
      </c>
      <c r="D15" s="141">
        <f t="shared" si="0"/>
        <v>1371383</v>
      </c>
      <c r="E15" s="141">
        <v>658458</v>
      </c>
      <c r="F15" s="141">
        <v>712925</v>
      </c>
      <c r="G15" s="144">
        <f t="shared" si="1"/>
        <v>-39735</v>
      </c>
      <c r="H15" s="149">
        <f t="shared" si="2"/>
        <v>-2.8158523950512993</v>
      </c>
      <c r="I15" s="143">
        <v>333953</v>
      </c>
      <c r="J15" s="144">
        <f t="shared" si="3"/>
        <v>24102</v>
      </c>
      <c r="K15" s="149">
        <f t="shared" si="4"/>
        <v>7.7785774452882261</v>
      </c>
    </row>
    <row r="16" spans="1:11" ht="22.5" customHeight="1" x14ac:dyDescent="0.15">
      <c r="A16" s="118" t="s">
        <v>17</v>
      </c>
      <c r="B16" s="118"/>
      <c r="C16" s="14" t="s">
        <v>150</v>
      </c>
      <c r="D16" s="141">
        <f t="shared" si="0"/>
        <v>1385563</v>
      </c>
      <c r="E16" s="141">
        <v>668193</v>
      </c>
      <c r="F16" s="141">
        <v>717370</v>
      </c>
      <c r="G16" s="144">
        <f t="shared" si="1"/>
        <v>14180</v>
      </c>
      <c r="H16" s="149">
        <f t="shared" si="2"/>
        <v>1.033992692048824</v>
      </c>
      <c r="I16" s="143">
        <v>363677</v>
      </c>
      <c r="J16" s="144">
        <f t="shared" si="3"/>
        <v>29724</v>
      </c>
      <c r="K16" s="149">
        <f t="shared" si="4"/>
        <v>8.900653684799952</v>
      </c>
    </row>
    <row r="17" spans="1:11" ht="22.5" customHeight="1" x14ac:dyDescent="0.15">
      <c r="A17" s="118" t="s">
        <v>18</v>
      </c>
      <c r="B17" s="118"/>
      <c r="C17" s="14" t="s">
        <v>151</v>
      </c>
      <c r="D17" s="141">
        <f t="shared" si="0"/>
        <v>1421927</v>
      </c>
      <c r="E17" s="141">
        <v>688460</v>
      </c>
      <c r="F17" s="141">
        <v>733467</v>
      </c>
      <c r="G17" s="144">
        <f t="shared" si="1"/>
        <v>36364</v>
      </c>
      <c r="H17" s="149">
        <f t="shared" si="2"/>
        <v>2.6244927152356157</v>
      </c>
      <c r="I17" s="143">
        <v>397847</v>
      </c>
      <c r="J17" s="144">
        <f t="shared" si="3"/>
        <v>34170</v>
      </c>
      <c r="K17" s="149">
        <f t="shared" si="4"/>
        <v>9.3957000305215921</v>
      </c>
    </row>
    <row r="18" spans="1:11" ht="22.5" customHeight="1" x14ac:dyDescent="0.15">
      <c r="A18" s="118" t="s">
        <v>19</v>
      </c>
      <c r="B18" s="118"/>
      <c r="C18" s="14" t="s">
        <v>152</v>
      </c>
      <c r="D18" s="141">
        <f t="shared" si="0"/>
        <v>1433611</v>
      </c>
      <c r="E18" s="141">
        <v>691740</v>
      </c>
      <c r="F18" s="141">
        <v>741871</v>
      </c>
      <c r="G18" s="144">
        <f t="shared" si="1"/>
        <v>11684</v>
      </c>
      <c r="H18" s="149">
        <f t="shared" si="2"/>
        <v>0.82170181732255099</v>
      </c>
      <c r="I18" s="143">
        <v>412880</v>
      </c>
      <c r="J18" s="144">
        <f t="shared" si="3"/>
        <v>15033</v>
      </c>
      <c r="K18" s="149">
        <f t="shared" si="4"/>
        <v>3.7785882512624269</v>
      </c>
    </row>
    <row r="19" spans="1:11" ht="22.5" customHeight="1" x14ac:dyDescent="0.15">
      <c r="A19" s="119" t="s">
        <v>20</v>
      </c>
      <c r="B19" s="119"/>
      <c r="C19" s="14" t="s">
        <v>153</v>
      </c>
      <c r="D19" s="141">
        <f t="shared" si="0"/>
        <v>1416928</v>
      </c>
      <c r="E19" s="141">
        <v>680197</v>
      </c>
      <c r="F19" s="141">
        <v>736731</v>
      </c>
      <c r="G19" s="144">
        <f t="shared" si="1"/>
        <v>-16683</v>
      </c>
      <c r="H19" s="149">
        <f t="shared" si="2"/>
        <v>-1.1637047985820437</v>
      </c>
      <c r="I19" s="143">
        <v>427458</v>
      </c>
      <c r="J19" s="144">
        <f t="shared" si="3"/>
        <v>14578</v>
      </c>
      <c r="K19" s="149">
        <f t="shared" si="4"/>
        <v>3.5308079829490469</v>
      </c>
    </row>
    <row r="20" spans="1:11" ht="22.5" customHeight="1" x14ac:dyDescent="0.15">
      <c r="A20" s="118" t="s">
        <v>12</v>
      </c>
      <c r="B20" s="118"/>
      <c r="C20" s="14" t="s">
        <v>154</v>
      </c>
      <c r="D20" s="141">
        <f t="shared" si="0"/>
        <v>1419505</v>
      </c>
      <c r="E20" s="141">
        <v>681986</v>
      </c>
      <c r="F20" s="141">
        <v>737519</v>
      </c>
      <c r="G20" s="144">
        <f t="shared" si="1"/>
        <v>2577</v>
      </c>
      <c r="H20" s="149">
        <f t="shared" si="2"/>
        <v>0.18187233225681609</v>
      </c>
      <c r="I20" s="143">
        <v>453722</v>
      </c>
      <c r="J20" s="144">
        <f t="shared" si="3"/>
        <v>26264</v>
      </c>
      <c r="K20" s="149">
        <f t="shared" si="4"/>
        <v>6.1442293745818333</v>
      </c>
    </row>
    <row r="21" spans="1:11" ht="22.5" customHeight="1" x14ac:dyDescent="0.15">
      <c r="A21" s="118" t="s">
        <v>13</v>
      </c>
      <c r="B21" s="118"/>
      <c r="C21" s="15" t="s">
        <v>155</v>
      </c>
      <c r="D21" s="145">
        <f t="shared" si="0"/>
        <v>1416180</v>
      </c>
      <c r="E21" s="145">
        <v>681238</v>
      </c>
      <c r="F21" s="145">
        <v>734942</v>
      </c>
      <c r="G21" s="146">
        <f t="shared" si="1"/>
        <v>-3325</v>
      </c>
      <c r="H21" s="149">
        <f t="shared" si="2"/>
        <v>-0.23423658247064827</v>
      </c>
      <c r="I21" s="147">
        <v>476398</v>
      </c>
      <c r="J21" s="144">
        <f t="shared" si="3"/>
        <v>22676</v>
      </c>
      <c r="K21" s="149">
        <f t="shared" si="4"/>
        <v>4.9977739673191968</v>
      </c>
    </row>
    <row r="22" spans="1:11" ht="22.5" customHeight="1" x14ac:dyDescent="0.15">
      <c r="A22" s="118" t="s">
        <v>13</v>
      </c>
      <c r="B22" s="118"/>
      <c r="C22" s="15" t="s">
        <v>156</v>
      </c>
      <c r="D22" s="145">
        <f t="shared" si="0"/>
        <v>1385041</v>
      </c>
      <c r="E22" s="145">
        <v>663580</v>
      </c>
      <c r="F22" s="145">
        <v>721461</v>
      </c>
      <c r="G22" s="146">
        <f t="shared" si="1"/>
        <v>-31139</v>
      </c>
      <c r="H22" s="149">
        <f t="shared" si="2"/>
        <v>-2.1988024121227578</v>
      </c>
      <c r="I22" s="147">
        <v>483926</v>
      </c>
      <c r="J22" s="144">
        <f t="shared" si="3"/>
        <v>7528</v>
      </c>
      <c r="K22" s="149">
        <f t="shared" si="4"/>
        <v>1.5801913526085398</v>
      </c>
    </row>
    <row r="23" spans="1:11" ht="22.5" customHeight="1" x14ac:dyDescent="0.15">
      <c r="A23" s="118" t="s">
        <v>14</v>
      </c>
      <c r="B23" s="118"/>
      <c r="C23" s="15" t="s">
        <v>157</v>
      </c>
      <c r="D23" s="145">
        <f t="shared" si="0"/>
        <v>1330147</v>
      </c>
      <c r="E23" s="145">
        <v>634971</v>
      </c>
      <c r="F23" s="145">
        <v>695176</v>
      </c>
      <c r="G23" s="146">
        <f t="shared" si="1"/>
        <v>-54894</v>
      </c>
      <c r="H23" s="150">
        <f t="shared" si="2"/>
        <v>-3.9633483774126566</v>
      </c>
      <c r="I23" s="147">
        <v>483934</v>
      </c>
      <c r="J23" s="146">
        <f t="shared" si="3"/>
        <v>8</v>
      </c>
      <c r="K23" s="150">
        <f t="shared" si="4"/>
        <v>1.6531453156165554E-3</v>
      </c>
    </row>
    <row r="24" spans="1:11" ht="22.5" customHeight="1" x14ac:dyDescent="0.15">
      <c r="A24" s="118"/>
      <c r="B24" s="118"/>
      <c r="C24" s="15" t="s">
        <v>158</v>
      </c>
      <c r="D24" s="145">
        <v>1279594</v>
      </c>
      <c r="E24" s="145">
        <v>615584</v>
      </c>
      <c r="F24" s="145">
        <v>664010</v>
      </c>
      <c r="G24" s="146">
        <f t="shared" si="1"/>
        <v>-50553</v>
      </c>
      <c r="H24" s="150">
        <f t="shared" si="2"/>
        <v>-3.8005573820036442</v>
      </c>
      <c r="I24" s="147">
        <v>493049</v>
      </c>
      <c r="J24" s="146">
        <f t="shared" si="3"/>
        <v>9115</v>
      </c>
      <c r="K24" s="150">
        <f t="shared" si="4"/>
        <v>1.8835213066244583</v>
      </c>
    </row>
    <row r="25" spans="1:11" ht="22.5" customHeight="1" thickBot="1" x14ac:dyDescent="0.2">
      <c r="A25" s="118"/>
      <c r="B25" s="118"/>
      <c r="C25" s="15" t="s">
        <v>146</v>
      </c>
      <c r="D25" s="145">
        <v>1210534</v>
      </c>
      <c r="E25" s="145">
        <v>582952</v>
      </c>
      <c r="F25" s="145">
        <v>627582</v>
      </c>
      <c r="G25" s="146">
        <f t="shared" si="1"/>
        <v>-69060</v>
      </c>
      <c r="H25" s="150">
        <f t="shared" si="2"/>
        <v>-5.3970243686669361</v>
      </c>
      <c r="I25" s="147">
        <v>492436</v>
      </c>
      <c r="J25" s="146">
        <f t="shared" si="3"/>
        <v>-613</v>
      </c>
      <c r="K25" s="150">
        <f t="shared" si="4"/>
        <v>-0.12432841360594526</v>
      </c>
    </row>
    <row r="26" spans="1:11" ht="30" customHeight="1" thickBot="1" x14ac:dyDescent="0.2">
      <c r="A26" s="118"/>
      <c r="B26" s="118"/>
      <c r="C26" s="22" t="s">
        <v>188</v>
      </c>
      <c r="D26" s="151">
        <v>1125502</v>
      </c>
      <c r="E26" s="151">
        <v>543567</v>
      </c>
      <c r="F26" s="151">
        <v>581935</v>
      </c>
      <c r="G26" s="152">
        <f t="shared" si="1"/>
        <v>-85032</v>
      </c>
      <c r="H26" s="153">
        <f t="shared" si="2"/>
        <v>-7.0243380194195293</v>
      </c>
      <c r="I26" s="154">
        <v>486376</v>
      </c>
      <c r="J26" s="152">
        <f t="shared" si="3"/>
        <v>-6060</v>
      </c>
      <c r="K26" s="155">
        <f t="shared" ref="K26" si="5">((I26/I25)-1)*100</f>
        <v>-1.2306167705041893</v>
      </c>
    </row>
  </sheetData>
  <mergeCells count="3">
    <mergeCell ref="C10:C11"/>
    <mergeCell ref="D10:H10"/>
    <mergeCell ref="I10:K10"/>
  </mergeCells>
  <phoneticPr fontId="2"/>
  <printOptions horizontalCentered="1"/>
  <pageMargins left="0.59055118110236227" right="0.59055118110236227" top="0.78740157480314965" bottom="0.59055118110236227" header="0.59055118110236227" footer="0.39370078740157483"/>
  <pageSetup paperSize="9" orientation="portrait" r:id="rId1"/>
  <headerFooter alignWithMargins="0">
    <oddFooter>&amp;C&amp;"ＭＳ 明朝,標準"－１－</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8"/>
  <sheetViews>
    <sheetView showGridLines="0" topLeftCell="A10" workbookViewId="0"/>
  </sheetViews>
  <sheetFormatPr defaultColWidth="9" defaultRowHeight="13.5" x14ac:dyDescent="0.15"/>
  <cols>
    <col min="1" max="1" width="2.25" style="20" customWidth="1"/>
    <col min="2" max="2" width="2.625" style="20" customWidth="1"/>
    <col min="3" max="10" width="9" style="20"/>
    <col min="11" max="11" width="9" style="20" customWidth="1"/>
    <col min="12" max="12" width="6" style="20" customWidth="1"/>
    <col min="13" max="16384" width="9" style="20"/>
  </cols>
  <sheetData>
    <row r="1" spans="2:2" ht="14.25" customHeight="1" x14ac:dyDescent="0.15"/>
    <row r="2" spans="2:2" ht="20.100000000000001" customHeight="1" x14ac:dyDescent="0.15">
      <c r="B2" s="65" t="s">
        <v>142</v>
      </c>
    </row>
    <row r="3" spans="2:2" ht="9.9499999999999993" customHeight="1" x14ac:dyDescent="0.15"/>
    <row r="4" spans="2:2" ht="20.100000000000001" customHeight="1" x14ac:dyDescent="0.15"/>
    <row r="5" spans="2:2" ht="20.100000000000001" customHeight="1" x14ac:dyDescent="0.15"/>
    <row r="6" spans="2:2" ht="20.100000000000001" customHeight="1" x14ac:dyDescent="0.15"/>
    <row r="7" spans="2:2" ht="20.100000000000001" customHeight="1" x14ac:dyDescent="0.15"/>
    <row r="8" spans="2:2" ht="20.100000000000001" customHeight="1" x14ac:dyDescent="0.15"/>
    <row r="9" spans="2:2" ht="20.100000000000001" customHeight="1" x14ac:dyDescent="0.15"/>
    <row r="10" spans="2:2" ht="20.100000000000001" customHeight="1" x14ac:dyDescent="0.15"/>
    <row r="11" spans="2:2" ht="20.100000000000001" customHeight="1" x14ac:dyDescent="0.15"/>
    <row r="12" spans="2:2" ht="20.100000000000001" customHeight="1" x14ac:dyDescent="0.15"/>
    <row r="13" spans="2:2" ht="20.100000000000001" customHeight="1" x14ac:dyDescent="0.15"/>
    <row r="14" spans="2:2" ht="20.100000000000001" customHeight="1" x14ac:dyDescent="0.15"/>
    <row r="15" spans="2:2" ht="20.100000000000001" customHeight="1" x14ac:dyDescent="0.15"/>
    <row r="16" spans="2:2" ht="20.100000000000001" customHeight="1" x14ac:dyDescent="0.15"/>
    <row r="17" spans="1:10" ht="20.100000000000001" customHeight="1" x14ac:dyDescent="0.15"/>
    <row r="18" spans="1:10" ht="20.100000000000001" customHeight="1" x14ac:dyDescent="0.15"/>
    <row r="19" spans="1:10" ht="20.100000000000001" customHeight="1" x14ac:dyDescent="0.15"/>
    <row r="20" spans="1:10" ht="20.100000000000001" customHeight="1" x14ac:dyDescent="0.15"/>
    <row r="21" spans="1:10" ht="20.100000000000001" customHeight="1" x14ac:dyDescent="0.15"/>
    <row r="22" spans="1:10" ht="20.100000000000001" customHeight="1" x14ac:dyDescent="0.15">
      <c r="B22" s="65" t="s">
        <v>159</v>
      </c>
    </row>
    <row r="23" spans="1:10" ht="9.9499999999999993" customHeight="1" x14ac:dyDescent="0.15"/>
    <row r="24" spans="1:10" ht="20.100000000000001" customHeight="1" x14ac:dyDescent="0.15"/>
    <row r="25" spans="1:10" ht="20.100000000000001" customHeight="1" x14ac:dyDescent="0.15"/>
    <row r="26" spans="1:10" ht="20.100000000000001" customHeight="1" x14ac:dyDescent="0.15">
      <c r="B26" s="129"/>
    </row>
    <row r="27" spans="1:10" ht="20.100000000000001" customHeight="1" x14ac:dyDescent="0.15">
      <c r="A27" s="65"/>
    </row>
    <row r="28" spans="1:10" ht="20.100000000000001" customHeight="1" x14ac:dyDescent="0.15">
      <c r="J28" s="41"/>
    </row>
    <row r="29" spans="1:10" ht="20.100000000000001" customHeight="1" x14ac:dyDescent="0.15">
      <c r="C29" s="21"/>
      <c r="D29" s="21"/>
      <c r="E29" s="21"/>
      <c r="F29" s="21"/>
      <c r="G29" s="21"/>
      <c r="H29" s="21"/>
      <c r="I29" s="21"/>
      <c r="J29" s="21"/>
    </row>
    <row r="30" spans="1:10" ht="20.100000000000001" customHeight="1" x14ac:dyDescent="0.15">
      <c r="C30" s="21"/>
      <c r="D30" s="21"/>
      <c r="E30" s="21"/>
      <c r="F30" s="21"/>
      <c r="G30" s="21"/>
      <c r="H30" s="21"/>
      <c r="I30" s="21"/>
      <c r="J30" s="21"/>
    </row>
    <row r="31" spans="1:10" ht="20.100000000000001" customHeight="1" x14ac:dyDescent="0.15">
      <c r="C31" s="16"/>
      <c r="D31" s="16"/>
      <c r="E31" s="16"/>
      <c r="F31" s="16"/>
      <c r="G31" s="16"/>
      <c r="H31" s="16"/>
      <c r="I31" s="16"/>
      <c r="J31" s="16"/>
    </row>
    <row r="32" spans="1:10" ht="20.100000000000001" customHeight="1" x14ac:dyDescent="0.15">
      <c r="C32" s="17"/>
      <c r="D32" s="17"/>
      <c r="E32" s="17"/>
      <c r="F32" s="17"/>
      <c r="G32" s="18"/>
      <c r="H32" s="18"/>
      <c r="I32" s="19"/>
      <c r="J32" s="19"/>
    </row>
    <row r="33" spans="3:10" ht="20.100000000000001" customHeight="1" x14ac:dyDescent="0.15">
      <c r="C33" s="17"/>
      <c r="D33" s="17"/>
      <c r="E33" s="17"/>
      <c r="F33" s="17"/>
      <c r="G33" s="18"/>
      <c r="H33" s="18"/>
      <c r="I33" s="19"/>
      <c r="J33" s="19"/>
    </row>
    <row r="34" spans="3:10" ht="20.100000000000001" customHeight="1" x14ac:dyDescent="0.15">
      <c r="C34" s="17"/>
      <c r="D34" s="17"/>
      <c r="E34" s="17"/>
      <c r="F34" s="17"/>
      <c r="G34" s="18"/>
      <c r="H34" s="18"/>
      <c r="I34" s="19"/>
      <c r="J34" s="19"/>
    </row>
    <row r="35" spans="3:10" ht="20.100000000000001" customHeight="1" x14ac:dyDescent="0.15">
      <c r="C35" s="17"/>
      <c r="D35" s="17"/>
      <c r="E35" s="17"/>
      <c r="F35" s="17"/>
      <c r="G35" s="18"/>
      <c r="H35" s="18"/>
      <c r="I35" s="19"/>
      <c r="J35" s="19"/>
    </row>
    <row r="36" spans="3:10" ht="20.100000000000001" customHeight="1" x14ac:dyDescent="0.15">
      <c r="C36" s="17"/>
      <c r="D36" s="17"/>
      <c r="E36" s="17"/>
      <c r="F36" s="17"/>
      <c r="G36" s="18"/>
      <c r="H36" s="18"/>
      <c r="I36" s="19"/>
      <c r="J36" s="19"/>
    </row>
    <row r="37" spans="3:10" ht="20.100000000000001" customHeight="1" x14ac:dyDescent="0.15">
      <c r="E37" s="130"/>
    </row>
    <row r="38" spans="3:10" ht="20.100000000000001" customHeight="1" x14ac:dyDescent="0.15"/>
  </sheetData>
  <phoneticPr fontId="2"/>
  <printOptions horizontalCentered="1"/>
  <pageMargins left="0.59055118110236227" right="0.59055118110236227" top="0.78740157480314965" bottom="0.59055118110236227" header="0.59055118110236227" footer="0.39370078740157483"/>
  <pageSetup paperSize="9" orientation="portrait" r:id="rId1"/>
  <headerFooter alignWithMargins="0">
    <oddFooter>&amp;C&amp;"ＭＳ 明朝,標準"－２－</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5"/>
  <sheetViews>
    <sheetView showGridLines="0" workbookViewId="0"/>
  </sheetViews>
  <sheetFormatPr defaultColWidth="11.875" defaultRowHeight="13.5" x14ac:dyDescent="0.15"/>
  <cols>
    <col min="1" max="2" width="1.625" style="20" customWidth="1"/>
    <col min="3" max="3" width="11.625" style="20" bestFit="1" customWidth="1"/>
    <col min="4" max="4" width="10.625" style="20" customWidth="1"/>
    <col min="5" max="5" width="9.625" style="20" customWidth="1"/>
    <col min="6" max="6" width="10.625" style="20" customWidth="1"/>
    <col min="7" max="7" width="9.625" style="20" customWidth="1"/>
    <col min="8" max="8" width="10.625" style="20" customWidth="1"/>
    <col min="9" max="9" width="9.625" style="20" customWidth="1"/>
    <col min="10" max="11" width="7.625" style="20" customWidth="1"/>
    <col min="12" max="16384" width="11.875" style="20"/>
  </cols>
  <sheetData>
    <row r="1" spans="1:11" ht="14.25" customHeight="1" x14ac:dyDescent="0.15">
      <c r="A1" s="63" t="s">
        <v>180</v>
      </c>
      <c r="B1" s="65"/>
    </row>
    <row r="2" spans="1:11" ht="13.5" customHeight="1" x14ac:dyDescent="0.15">
      <c r="A2" s="63"/>
      <c r="B2" s="65"/>
    </row>
    <row r="3" spans="1:11" ht="18" customHeight="1" x14ac:dyDescent="0.15">
      <c r="B3" s="20" t="s">
        <v>189</v>
      </c>
    </row>
    <row r="4" spans="1:11" ht="18" customHeight="1" x14ac:dyDescent="0.15">
      <c r="B4" s="20" t="s">
        <v>202</v>
      </c>
    </row>
    <row r="5" spans="1:11" ht="18" customHeight="1" x14ac:dyDescent="0.15">
      <c r="B5" s="20" t="s">
        <v>203</v>
      </c>
    </row>
    <row r="6" spans="1:11" ht="18" customHeight="1" x14ac:dyDescent="0.15"/>
    <row r="7" spans="1:11" ht="18" customHeight="1" x14ac:dyDescent="0.15"/>
    <row r="8" spans="1:11" ht="18" customHeight="1" x14ac:dyDescent="0.15">
      <c r="B8" s="65" t="s">
        <v>127</v>
      </c>
    </row>
    <row r="9" spans="1:11" x14ac:dyDescent="0.15">
      <c r="K9" s="41" t="s">
        <v>9</v>
      </c>
    </row>
    <row r="10" spans="1:11" ht="28.5" customHeight="1" x14ac:dyDescent="0.15">
      <c r="C10" s="181" t="s">
        <v>52</v>
      </c>
      <c r="D10" s="183" t="s">
        <v>191</v>
      </c>
      <c r="E10" s="184"/>
      <c r="F10" s="183" t="s">
        <v>190</v>
      </c>
      <c r="G10" s="184"/>
      <c r="H10" s="183" t="s">
        <v>119</v>
      </c>
      <c r="I10" s="184"/>
      <c r="J10" s="183" t="s">
        <v>53</v>
      </c>
      <c r="K10" s="184"/>
    </row>
    <row r="11" spans="1:11" ht="15.75" customHeight="1" x14ac:dyDescent="0.15">
      <c r="C11" s="182"/>
      <c r="D11" s="98" t="s">
        <v>50</v>
      </c>
      <c r="E11" s="99" t="s">
        <v>3</v>
      </c>
      <c r="F11" s="98" t="s">
        <v>50</v>
      </c>
      <c r="G11" s="99" t="s">
        <v>3</v>
      </c>
      <c r="H11" s="98" t="s">
        <v>50</v>
      </c>
      <c r="I11" s="99" t="s">
        <v>3</v>
      </c>
      <c r="J11" s="98" t="s">
        <v>50</v>
      </c>
      <c r="K11" s="99" t="s">
        <v>3</v>
      </c>
    </row>
    <row r="12" spans="1:11" ht="17.25" customHeight="1" x14ac:dyDescent="0.15">
      <c r="C12" s="134" t="s">
        <v>51</v>
      </c>
      <c r="D12" s="135">
        <f t="shared" ref="D12:I12" si="0">SUM(D13:D45)</f>
        <v>1125502</v>
      </c>
      <c r="E12" s="136">
        <f t="shared" si="0"/>
        <v>486376</v>
      </c>
      <c r="F12" s="135">
        <f t="shared" si="0"/>
        <v>1210534</v>
      </c>
      <c r="G12" s="136">
        <f t="shared" si="0"/>
        <v>492436</v>
      </c>
      <c r="H12" s="137">
        <f t="shared" si="0"/>
        <v>-85032</v>
      </c>
      <c r="I12" s="138">
        <f t="shared" si="0"/>
        <v>-6060</v>
      </c>
      <c r="J12" s="139">
        <f>H12/F12*100</f>
        <v>-7.0243380194195293</v>
      </c>
      <c r="K12" s="140">
        <f>I12/G12*100</f>
        <v>-1.2306167705041873</v>
      </c>
    </row>
    <row r="13" spans="1:11" ht="17.25" customHeight="1" x14ac:dyDescent="0.15">
      <c r="C13" s="1" t="s">
        <v>21</v>
      </c>
      <c r="D13" s="100">
        <v>278636</v>
      </c>
      <c r="E13" s="101">
        <v>130850</v>
      </c>
      <c r="F13" s="100">
        <v>289731</v>
      </c>
      <c r="G13" s="101">
        <v>131110</v>
      </c>
      <c r="H13" s="102">
        <f>D13-F13</f>
        <v>-11095</v>
      </c>
      <c r="I13" s="103">
        <f>E13-G13</f>
        <v>-260</v>
      </c>
      <c r="J13" s="104">
        <f t="shared" ref="J13:K45" si="1">H13/F13*100</f>
        <v>-3.8294141807400659</v>
      </c>
      <c r="K13" s="105">
        <f t="shared" si="1"/>
        <v>-0.19830676531157046</v>
      </c>
    </row>
    <row r="14" spans="1:11" ht="17.25" customHeight="1" x14ac:dyDescent="0.15">
      <c r="C14" s="2" t="s">
        <v>22</v>
      </c>
      <c r="D14" s="106">
        <v>44277</v>
      </c>
      <c r="E14" s="107">
        <v>19854</v>
      </c>
      <c r="F14" s="106">
        <v>50369</v>
      </c>
      <c r="G14" s="107">
        <v>21289</v>
      </c>
      <c r="H14" s="108">
        <f t="shared" ref="H14:I45" si="2">D14-F14</f>
        <v>-6092</v>
      </c>
      <c r="I14" s="109">
        <f t="shared" si="2"/>
        <v>-1435</v>
      </c>
      <c r="J14" s="110">
        <f t="shared" si="1"/>
        <v>-12.094740812801524</v>
      </c>
      <c r="K14" s="111">
        <f t="shared" si="1"/>
        <v>-6.7405702475456808</v>
      </c>
    </row>
    <row r="15" spans="1:11" ht="17.25" customHeight="1" x14ac:dyDescent="0.15">
      <c r="C15" s="2" t="s">
        <v>23</v>
      </c>
      <c r="D15" s="106">
        <v>30606</v>
      </c>
      <c r="E15" s="107">
        <v>13179</v>
      </c>
      <c r="F15" s="106">
        <v>34728</v>
      </c>
      <c r="G15" s="107">
        <v>14124</v>
      </c>
      <c r="H15" s="108">
        <f t="shared" si="2"/>
        <v>-4122</v>
      </c>
      <c r="I15" s="109">
        <f t="shared" si="2"/>
        <v>-945</v>
      </c>
      <c r="J15" s="110">
        <f t="shared" si="1"/>
        <v>-11.869384934346924</v>
      </c>
      <c r="K15" s="111">
        <f t="shared" si="1"/>
        <v>-6.6907391673746819</v>
      </c>
    </row>
    <row r="16" spans="1:11" ht="17.25" customHeight="1" x14ac:dyDescent="0.15">
      <c r="C16" s="2" t="s">
        <v>24</v>
      </c>
      <c r="D16" s="106">
        <v>87272</v>
      </c>
      <c r="E16" s="107">
        <v>35025</v>
      </c>
      <c r="F16" s="106">
        <v>93193</v>
      </c>
      <c r="G16" s="107">
        <v>34724</v>
      </c>
      <c r="H16" s="108">
        <f t="shared" si="2"/>
        <v>-5921</v>
      </c>
      <c r="I16" s="109">
        <f t="shared" si="2"/>
        <v>301</v>
      </c>
      <c r="J16" s="110">
        <f t="shared" si="1"/>
        <v>-6.3534814846608656</v>
      </c>
      <c r="K16" s="111">
        <f t="shared" si="1"/>
        <v>0.86683561801635756</v>
      </c>
    </row>
    <row r="17" spans="3:11" ht="17.25" customHeight="1" x14ac:dyDescent="0.15">
      <c r="C17" s="2" t="s">
        <v>25</v>
      </c>
      <c r="D17" s="106">
        <v>90861</v>
      </c>
      <c r="E17" s="107">
        <v>40592</v>
      </c>
      <c r="F17" s="106">
        <v>93045</v>
      </c>
      <c r="G17" s="107">
        <v>38915</v>
      </c>
      <c r="H17" s="108">
        <f t="shared" si="2"/>
        <v>-2184</v>
      </c>
      <c r="I17" s="109">
        <f t="shared" si="2"/>
        <v>1677</v>
      </c>
      <c r="J17" s="110">
        <f t="shared" si="1"/>
        <v>-2.3472513300016118</v>
      </c>
      <c r="K17" s="111">
        <f t="shared" si="1"/>
        <v>4.3093922651933703</v>
      </c>
    </row>
    <row r="18" spans="3:11" ht="17.25" customHeight="1" x14ac:dyDescent="0.15">
      <c r="C18" s="2" t="s">
        <v>26</v>
      </c>
      <c r="D18" s="106">
        <v>29645</v>
      </c>
      <c r="E18" s="107">
        <v>13419</v>
      </c>
      <c r="F18" s="106">
        <v>33043</v>
      </c>
      <c r="G18" s="107">
        <v>14122</v>
      </c>
      <c r="H18" s="108">
        <f t="shared" si="2"/>
        <v>-3398</v>
      </c>
      <c r="I18" s="109">
        <f t="shared" si="2"/>
        <v>-703</v>
      </c>
      <c r="J18" s="110">
        <f t="shared" si="1"/>
        <v>-10.283569893774779</v>
      </c>
      <c r="K18" s="111">
        <f t="shared" si="1"/>
        <v>-4.9780484350658547</v>
      </c>
    </row>
    <row r="19" spans="3:11" ht="17.25" customHeight="1" x14ac:dyDescent="0.15">
      <c r="C19" s="2" t="s">
        <v>109</v>
      </c>
      <c r="D19" s="106">
        <v>22653</v>
      </c>
      <c r="E19" s="107">
        <v>9355</v>
      </c>
      <c r="F19" s="106">
        <v>25366</v>
      </c>
      <c r="G19" s="107">
        <v>9622</v>
      </c>
      <c r="H19" s="108">
        <f t="shared" si="2"/>
        <v>-2713</v>
      </c>
      <c r="I19" s="109">
        <f t="shared" si="2"/>
        <v>-267</v>
      </c>
      <c r="J19" s="110">
        <f t="shared" si="1"/>
        <v>-10.695419064890011</v>
      </c>
      <c r="K19" s="111">
        <f t="shared" si="1"/>
        <v>-2.7748908750779462</v>
      </c>
    </row>
    <row r="20" spans="3:11" ht="17.25" customHeight="1" x14ac:dyDescent="0.15">
      <c r="C20" s="2" t="s">
        <v>110</v>
      </c>
      <c r="D20" s="106">
        <v>101916</v>
      </c>
      <c r="E20" s="107">
        <v>41464</v>
      </c>
      <c r="F20" s="106">
        <v>111932</v>
      </c>
      <c r="G20" s="107">
        <v>42232</v>
      </c>
      <c r="H20" s="108">
        <f t="shared" si="2"/>
        <v>-10016</v>
      </c>
      <c r="I20" s="109">
        <f t="shared" si="2"/>
        <v>-768</v>
      </c>
      <c r="J20" s="110">
        <f t="shared" si="1"/>
        <v>-8.9482900332344641</v>
      </c>
      <c r="K20" s="111">
        <f t="shared" si="1"/>
        <v>-1.8185262360295509</v>
      </c>
    </row>
    <row r="21" spans="3:11" ht="17.25" customHeight="1" x14ac:dyDescent="0.15">
      <c r="C21" s="2" t="s">
        <v>27</v>
      </c>
      <c r="D21" s="106">
        <v>16418</v>
      </c>
      <c r="E21" s="107">
        <v>6793</v>
      </c>
      <c r="F21" s="106">
        <v>18262</v>
      </c>
      <c r="G21" s="107">
        <v>7142</v>
      </c>
      <c r="H21" s="108">
        <f t="shared" si="2"/>
        <v>-1844</v>
      </c>
      <c r="I21" s="109">
        <f t="shared" si="2"/>
        <v>-349</v>
      </c>
      <c r="J21" s="110">
        <f t="shared" si="1"/>
        <v>-10.097470156609353</v>
      </c>
      <c r="K21" s="111">
        <f t="shared" si="1"/>
        <v>-4.8865863903668441</v>
      </c>
    </row>
    <row r="22" spans="3:11" ht="17.25" customHeight="1" x14ac:dyDescent="0.15">
      <c r="C22" s="2" t="s">
        <v>28</v>
      </c>
      <c r="D22" s="106">
        <v>28012</v>
      </c>
      <c r="E22" s="107">
        <v>13619</v>
      </c>
      <c r="F22" s="106">
        <v>32078</v>
      </c>
      <c r="G22" s="107">
        <v>14725</v>
      </c>
      <c r="H22" s="108">
        <f t="shared" si="2"/>
        <v>-4066</v>
      </c>
      <c r="I22" s="109">
        <f t="shared" si="2"/>
        <v>-1106</v>
      </c>
      <c r="J22" s="110">
        <f t="shared" si="1"/>
        <v>-12.675353825051436</v>
      </c>
      <c r="K22" s="111">
        <f t="shared" si="1"/>
        <v>-7.5110356536502536</v>
      </c>
    </row>
    <row r="23" spans="3:11" ht="17.25" customHeight="1" x14ac:dyDescent="0.15">
      <c r="C23" s="2" t="s">
        <v>29</v>
      </c>
      <c r="D23" s="106">
        <v>22999</v>
      </c>
      <c r="E23" s="107">
        <v>10178</v>
      </c>
      <c r="F23" s="106">
        <v>25513</v>
      </c>
      <c r="G23" s="107">
        <v>10555</v>
      </c>
      <c r="H23" s="108">
        <f t="shared" si="2"/>
        <v>-2514</v>
      </c>
      <c r="I23" s="109">
        <f t="shared" si="2"/>
        <v>-377</v>
      </c>
      <c r="J23" s="110">
        <f t="shared" si="1"/>
        <v>-9.8538000235174223</v>
      </c>
      <c r="K23" s="111">
        <f t="shared" si="1"/>
        <v>-3.5717669351018473</v>
      </c>
    </row>
    <row r="24" spans="3:11" ht="17.25" customHeight="1" x14ac:dyDescent="0.15">
      <c r="C24" s="2" t="s">
        <v>30</v>
      </c>
      <c r="D24" s="106">
        <v>22058</v>
      </c>
      <c r="E24" s="107">
        <v>8898</v>
      </c>
      <c r="F24" s="106">
        <v>24023</v>
      </c>
      <c r="G24" s="107">
        <v>9152</v>
      </c>
      <c r="H24" s="108">
        <f t="shared" si="2"/>
        <v>-1965</v>
      </c>
      <c r="I24" s="109">
        <f t="shared" si="2"/>
        <v>-254</v>
      </c>
      <c r="J24" s="110">
        <f t="shared" si="1"/>
        <v>-8.179661158056863</v>
      </c>
      <c r="K24" s="111">
        <f t="shared" si="1"/>
        <v>-2.7753496503496504</v>
      </c>
    </row>
    <row r="25" spans="3:11" ht="17.25" customHeight="1" x14ac:dyDescent="0.15">
      <c r="C25" s="2" t="s">
        <v>111</v>
      </c>
      <c r="D25" s="106">
        <v>103899</v>
      </c>
      <c r="E25" s="107">
        <v>42274</v>
      </c>
      <c r="F25" s="106">
        <v>112937</v>
      </c>
      <c r="G25" s="107">
        <v>42371</v>
      </c>
      <c r="H25" s="108">
        <f t="shared" si="2"/>
        <v>-9038</v>
      </c>
      <c r="I25" s="109">
        <f t="shared" si="2"/>
        <v>-97</v>
      </c>
      <c r="J25" s="110">
        <f t="shared" si="1"/>
        <v>-8.0026917662059383</v>
      </c>
      <c r="K25" s="111">
        <f t="shared" si="1"/>
        <v>-0.22893016449930378</v>
      </c>
    </row>
    <row r="26" spans="3:11" ht="17.25" customHeight="1" x14ac:dyDescent="0.15">
      <c r="C26" s="2" t="s">
        <v>112</v>
      </c>
      <c r="D26" s="106">
        <v>53740</v>
      </c>
      <c r="E26" s="107">
        <v>22090</v>
      </c>
      <c r="F26" s="106">
        <v>55579</v>
      </c>
      <c r="G26" s="107">
        <v>21709</v>
      </c>
      <c r="H26" s="108">
        <f t="shared" si="2"/>
        <v>-1839</v>
      </c>
      <c r="I26" s="109">
        <f t="shared" si="2"/>
        <v>381</v>
      </c>
      <c r="J26" s="110">
        <f t="shared" si="1"/>
        <v>-3.3088036848449955</v>
      </c>
      <c r="K26" s="111">
        <f t="shared" si="1"/>
        <v>1.7550324750103645</v>
      </c>
    </row>
    <row r="27" spans="3:11" ht="17.25" customHeight="1" x14ac:dyDescent="0.15">
      <c r="C27" s="2" t="s">
        <v>31</v>
      </c>
      <c r="D27" s="106">
        <v>14274</v>
      </c>
      <c r="E27" s="107">
        <v>5261</v>
      </c>
      <c r="F27" s="106">
        <v>15731</v>
      </c>
      <c r="G27" s="107">
        <v>5412</v>
      </c>
      <c r="H27" s="108">
        <f t="shared" si="2"/>
        <v>-1457</v>
      </c>
      <c r="I27" s="109">
        <f t="shared" si="2"/>
        <v>-151</v>
      </c>
      <c r="J27" s="110">
        <f t="shared" si="1"/>
        <v>-9.2619668171127074</v>
      </c>
      <c r="K27" s="111">
        <f t="shared" si="1"/>
        <v>-2.7900960827790096</v>
      </c>
    </row>
    <row r="28" spans="3:11" ht="17.25" customHeight="1" x14ac:dyDescent="0.15">
      <c r="C28" s="2" t="s">
        <v>32</v>
      </c>
      <c r="D28" s="106">
        <v>4880</v>
      </c>
      <c r="E28" s="107">
        <v>2169</v>
      </c>
      <c r="F28" s="106">
        <v>5634</v>
      </c>
      <c r="G28" s="107">
        <v>2349</v>
      </c>
      <c r="H28" s="108">
        <f t="shared" si="2"/>
        <v>-754</v>
      </c>
      <c r="I28" s="109">
        <f t="shared" si="2"/>
        <v>-180</v>
      </c>
      <c r="J28" s="110">
        <f t="shared" si="1"/>
        <v>-13.383031593894213</v>
      </c>
      <c r="K28" s="111">
        <f t="shared" si="1"/>
        <v>-7.6628352490421454</v>
      </c>
    </row>
    <row r="29" spans="3:11" ht="17.25" customHeight="1" x14ac:dyDescent="0.15">
      <c r="C29" s="2" t="s">
        <v>33</v>
      </c>
      <c r="D29" s="106">
        <v>10662</v>
      </c>
      <c r="E29" s="107">
        <v>4500</v>
      </c>
      <c r="F29" s="106">
        <v>12285</v>
      </c>
      <c r="G29" s="107">
        <v>4773</v>
      </c>
      <c r="H29" s="108">
        <f t="shared" si="2"/>
        <v>-1623</v>
      </c>
      <c r="I29" s="109">
        <f t="shared" si="2"/>
        <v>-273</v>
      </c>
      <c r="J29" s="110">
        <f t="shared" si="1"/>
        <v>-13.211233211233212</v>
      </c>
      <c r="K29" s="111">
        <f t="shared" si="1"/>
        <v>-5.7196731615336267</v>
      </c>
    </row>
    <row r="30" spans="3:11" ht="17.25" customHeight="1" x14ac:dyDescent="0.15">
      <c r="C30" s="2" t="s">
        <v>34</v>
      </c>
      <c r="D30" s="106">
        <v>31470</v>
      </c>
      <c r="E30" s="107">
        <v>11979</v>
      </c>
      <c r="F30" s="106">
        <v>32147</v>
      </c>
      <c r="G30" s="107">
        <v>11368</v>
      </c>
      <c r="H30" s="108">
        <f t="shared" si="2"/>
        <v>-677</v>
      </c>
      <c r="I30" s="109">
        <f t="shared" si="2"/>
        <v>611</v>
      </c>
      <c r="J30" s="110">
        <f t="shared" si="1"/>
        <v>-2.1059507885650293</v>
      </c>
      <c r="K30" s="111">
        <f t="shared" si="1"/>
        <v>5.3747361013370867</v>
      </c>
    </row>
    <row r="31" spans="3:11" ht="17.25" customHeight="1" x14ac:dyDescent="0.15">
      <c r="C31" s="2" t="s">
        <v>35</v>
      </c>
      <c r="D31" s="106">
        <v>27004</v>
      </c>
      <c r="E31" s="107">
        <v>11093</v>
      </c>
      <c r="F31" s="106">
        <v>28056</v>
      </c>
      <c r="G31" s="107">
        <v>10986</v>
      </c>
      <c r="H31" s="108">
        <f t="shared" si="2"/>
        <v>-1052</v>
      </c>
      <c r="I31" s="109">
        <f t="shared" si="2"/>
        <v>107</v>
      </c>
      <c r="J31" s="110">
        <f t="shared" si="1"/>
        <v>-3.7496435700028514</v>
      </c>
      <c r="K31" s="111">
        <f t="shared" si="1"/>
        <v>0.97396686692153656</v>
      </c>
    </row>
    <row r="32" spans="3:11" ht="17.25" customHeight="1" x14ac:dyDescent="0.15">
      <c r="C32" s="2" t="s">
        <v>113</v>
      </c>
      <c r="D32" s="106">
        <v>4354</v>
      </c>
      <c r="E32" s="107">
        <v>1806</v>
      </c>
      <c r="F32" s="106">
        <v>5134</v>
      </c>
      <c r="G32" s="107">
        <v>1989</v>
      </c>
      <c r="H32" s="108">
        <f t="shared" si="2"/>
        <v>-780</v>
      </c>
      <c r="I32" s="109">
        <f t="shared" si="2"/>
        <v>-183</v>
      </c>
      <c r="J32" s="110">
        <f t="shared" si="1"/>
        <v>-15.192832099727308</v>
      </c>
      <c r="K32" s="111">
        <f t="shared" si="1"/>
        <v>-9.2006033182503781</v>
      </c>
    </row>
    <row r="33" spans="3:11" ht="17.25" customHeight="1" x14ac:dyDescent="0.15">
      <c r="C33" s="2" t="s">
        <v>36</v>
      </c>
      <c r="D33" s="106">
        <v>15129</v>
      </c>
      <c r="E33" s="107">
        <v>6220</v>
      </c>
      <c r="F33" s="106">
        <v>15535</v>
      </c>
      <c r="G33" s="107">
        <v>5923</v>
      </c>
      <c r="H33" s="108">
        <f t="shared" si="2"/>
        <v>-406</v>
      </c>
      <c r="I33" s="109">
        <f t="shared" si="2"/>
        <v>297</v>
      </c>
      <c r="J33" s="110">
        <f t="shared" si="1"/>
        <v>-2.61345349211458</v>
      </c>
      <c r="K33" s="111">
        <f t="shared" si="1"/>
        <v>5.0143508357251392</v>
      </c>
    </row>
    <row r="34" spans="3:11" ht="17.25" customHeight="1" x14ac:dyDescent="0.15">
      <c r="C34" s="2" t="s">
        <v>37</v>
      </c>
      <c r="D34" s="106">
        <v>6426</v>
      </c>
      <c r="E34" s="107">
        <v>2324</v>
      </c>
      <c r="F34" s="106">
        <v>7252</v>
      </c>
      <c r="G34" s="107">
        <v>2409</v>
      </c>
      <c r="H34" s="108">
        <f t="shared" si="2"/>
        <v>-826</v>
      </c>
      <c r="I34" s="109">
        <f t="shared" si="2"/>
        <v>-85</v>
      </c>
      <c r="J34" s="110">
        <f t="shared" si="1"/>
        <v>-11.389961389961389</v>
      </c>
      <c r="K34" s="111">
        <f t="shared" si="1"/>
        <v>-3.5284350352843505</v>
      </c>
    </row>
    <row r="35" spans="3:11" ht="17.25" customHeight="1" x14ac:dyDescent="0.15">
      <c r="C35" s="2" t="s">
        <v>38</v>
      </c>
      <c r="D35" s="106">
        <v>4337</v>
      </c>
      <c r="E35" s="107">
        <v>1842</v>
      </c>
      <c r="F35" s="106">
        <v>5045</v>
      </c>
      <c r="G35" s="107">
        <v>1981</v>
      </c>
      <c r="H35" s="108">
        <f t="shared" si="2"/>
        <v>-708</v>
      </c>
      <c r="I35" s="109">
        <f t="shared" si="2"/>
        <v>-139</v>
      </c>
      <c r="J35" s="110">
        <f t="shared" si="1"/>
        <v>-14.033696729435086</v>
      </c>
      <c r="K35" s="111">
        <f t="shared" si="1"/>
        <v>-7.0166582534073711</v>
      </c>
    </row>
    <row r="36" spans="3:11" ht="17.25" customHeight="1" x14ac:dyDescent="0.15">
      <c r="C36" s="2" t="s">
        <v>39</v>
      </c>
      <c r="D36" s="106">
        <v>9870</v>
      </c>
      <c r="E36" s="107">
        <v>4356</v>
      </c>
      <c r="F36" s="106">
        <v>11004</v>
      </c>
      <c r="G36" s="107">
        <v>4527</v>
      </c>
      <c r="H36" s="108">
        <f t="shared" si="2"/>
        <v>-1134</v>
      </c>
      <c r="I36" s="109">
        <f t="shared" si="2"/>
        <v>-171</v>
      </c>
      <c r="J36" s="110">
        <f t="shared" si="1"/>
        <v>-10.305343511450381</v>
      </c>
      <c r="K36" s="111">
        <f t="shared" si="1"/>
        <v>-3.7773359840954273</v>
      </c>
    </row>
    <row r="37" spans="3:11" ht="17.25" customHeight="1" x14ac:dyDescent="0.15">
      <c r="C37" s="2" t="s">
        <v>40</v>
      </c>
      <c r="D37" s="106">
        <v>12689</v>
      </c>
      <c r="E37" s="107">
        <v>5387</v>
      </c>
      <c r="F37" s="106">
        <v>14320</v>
      </c>
      <c r="G37" s="107">
        <v>5642</v>
      </c>
      <c r="H37" s="108">
        <f t="shared" si="2"/>
        <v>-1631</v>
      </c>
      <c r="I37" s="109">
        <f t="shared" si="2"/>
        <v>-255</v>
      </c>
      <c r="J37" s="110">
        <f t="shared" si="1"/>
        <v>-11.389664804469273</v>
      </c>
      <c r="K37" s="111">
        <f t="shared" si="1"/>
        <v>-4.5196738745125842</v>
      </c>
    </row>
    <row r="38" spans="3:11" ht="17.25" customHeight="1" x14ac:dyDescent="0.15">
      <c r="C38" s="2" t="s">
        <v>41</v>
      </c>
      <c r="D38" s="106">
        <v>7429</v>
      </c>
      <c r="E38" s="107">
        <v>3498</v>
      </c>
      <c r="F38" s="106">
        <v>8726</v>
      </c>
      <c r="G38" s="107">
        <v>3957</v>
      </c>
      <c r="H38" s="108">
        <f t="shared" si="2"/>
        <v>-1297</v>
      </c>
      <c r="I38" s="109">
        <f t="shared" si="2"/>
        <v>-459</v>
      </c>
      <c r="J38" s="110">
        <f t="shared" si="1"/>
        <v>-14.863625945450378</v>
      </c>
      <c r="K38" s="111">
        <f t="shared" si="1"/>
        <v>-11.599696739954512</v>
      </c>
    </row>
    <row r="39" spans="3:11" ht="17.25" customHeight="1" x14ac:dyDescent="0.15">
      <c r="C39" s="2" t="s">
        <v>42</v>
      </c>
      <c r="D39" s="106">
        <v>2680</v>
      </c>
      <c r="E39" s="107">
        <v>1129</v>
      </c>
      <c r="F39" s="106">
        <v>3059</v>
      </c>
      <c r="G39" s="107">
        <v>1233</v>
      </c>
      <c r="H39" s="108">
        <f t="shared" si="2"/>
        <v>-379</v>
      </c>
      <c r="I39" s="109">
        <f t="shared" si="2"/>
        <v>-104</v>
      </c>
      <c r="J39" s="110">
        <f t="shared" si="1"/>
        <v>-12.389669826740764</v>
      </c>
      <c r="K39" s="111">
        <f t="shared" si="1"/>
        <v>-8.4347120843471206</v>
      </c>
    </row>
    <row r="40" spans="3:11" ht="17.25" customHeight="1" x14ac:dyDescent="0.15">
      <c r="C40" s="2" t="s">
        <v>43</v>
      </c>
      <c r="D40" s="106">
        <v>2132</v>
      </c>
      <c r="E40" s="107">
        <v>914</v>
      </c>
      <c r="F40" s="106">
        <v>2487</v>
      </c>
      <c r="G40" s="107">
        <v>1027</v>
      </c>
      <c r="H40" s="108">
        <f t="shared" si="2"/>
        <v>-355</v>
      </c>
      <c r="I40" s="109">
        <f t="shared" si="2"/>
        <v>-113</v>
      </c>
      <c r="J40" s="110">
        <f t="shared" si="1"/>
        <v>-14.274225975070365</v>
      </c>
      <c r="K40" s="111">
        <f t="shared" si="1"/>
        <v>-11.002921129503408</v>
      </c>
    </row>
    <row r="41" spans="3:11" ht="17.25" customHeight="1" x14ac:dyDescent="0.15">
      <c r="C41" s="2" t="s">
        <v>44</v>
      </c>
      <c r="D41" s="106">
        <v>7414</v>
      </c>
      <c r="E41" s="107">
        <v>3207</v>
      </c>
      <c r="F41" s="106">
        <v>8421</v>
      </c>
      <c r="G41" s="107">
        <v>3274</v>
      </c>
      <c r="H41" s="108">
        <f t="shared" si="2"/>
        <v>-1007</v>
      </c>
      <c r="I41" s="109">
        <f t="shared" si="2"/>
        <v>-67</v>
      </c>
      <c r="J41" s="110">
        <f t="shared" si="1"/>
        <v>-11.958199738748366</v>
      </c>
      <c r="K41" s="111">
        <f t="shared" si="1"/>
        <v>-2.0464263897373245</v>
      </c>
    </row>
    <row r="42" spans="3:11" ht="17.25" customHeight="1" x14ac:dyDescent="0.15">
      <c r="C42" s="2" t="s">
        <v>45</v>
      </c>
      <c r="D42" s="106">
        <v>3613</v>
      </c>
      <c r="E42" s="107">
        <v>1441</v>
      </c>
      <c r="F42" s="106">
        <v>3936</v>
      </c>
      <c r="G42" s="107">
        <v>1503</v>
      </c>
      <c r="H42" s="108">
        <f t="shared" si="2"/>
        <v>-323</v>
      </c>
      <c r="I42" s="109">
        <f t="shared" si="2"/>
        <v>-62</v>
      </c>
      <c r="J42" s="110">
        <f t="shared" si="1"/>
        <v>-8.2063008130081307</v>
      </c>
      <c r="K42" s="111">
        <f t="shared" si="1"/>
        <v>-4.1250831669993344</v>
      </c>
    </row>
    <row r="43" spans="3:11" ht="17.25" customHeight="1" x14ac:dyDescent="0.15">
      <c r="C43" s="2" t="s">
        <v>46</v>
      </c>
      <c r="D43" s="106">
        <v>4717</v>
      </c>
      <c r="E43" s="107">
        <v>1895</v>
      </c>
      <c r="F43" s="106">
        <v>5378</v>
      </c>
      <c r="G43" s="107">
        <v>1924</v>
      </c>
      <c r="H43" s="108">
        <f t="shared" si="2"/>
        <v>-661</v>
      </c>
      <c r="I43" s="109">
        <f t="shared" si="2"/>
        <v>-29</v>
      </c>
      <c r="J43" s="110">
        <f t="shared" si="1"/>
        <v>-12.290814429155821</v>
      </c>
      <c r="K43" s="111">
        <f t="shared" si="1"/>
        <v>-1.5072765072765073</v>
      </c>
    </row>
    <row r="44" spans="3:11" ht="17.25" customHeight="1" x14ac:dyDescent="0.15">
      <c r="C44" s="2" t="s">
        <v>114</v>
      </c>
      <c r="D44" s="106">
        <v>13415</v>
      </c>
      <c r="E44" s="107">
        <v>5529</v>
      </c>
      <c r="F44" s="106">
        <v>15091</v>
      </c>
      <c r="G44" s="107">
        <v>5793</v>
      </c>
      <c r="H44" s="108">
        <f t="shared" si="2"/>
        <v>-1676</v>
      </c>
      <c r="I44" s="109">
        <f t="shared" si="2"/>
        <v>-264</v>
      </c>
      <c r="J44" s="110">
        <f t="shared" si="1"/>
        <v>-11.105957193028958</v>
      </c>
      <c r="K44" s="111">
        <f t="shared" si="1"/>
        <v>-4.5572242361470741</v>
      </c>
    </row>
    <row r="45" spans="3:11" ht="17.25" customHeight="1" x14ac:dyDescent="0.15">
      <c r="C45" s="3" t="s">
        <v>47</v>
      </c>
      <c r="D45" s="112">
        <v>10015</v>
      </c>
      <c r="E45" s="113">
        <v>4236</v>
      </c>
      <c r="F45" s="112">
        <v>11494</v>
      </c>
      <c r="G45" s="113">
        <v>4574</v>
      </c>
      <c r="H45" s="114">
        <f t="shared" si="2"/>
        <v>-1479</v>
      </c>
      <c r="I45" s="115">
        <f t="shared" si="2"/>
        <v>-338</v>
      </c>
      <c r="J45" s="116">
        <f t="shared" si="1"/>
        <v>-12.86758308682791</v>
      </c>
      <c r="K45" s="117">
        <f t="shared" si="1"/>
        <v>-7.3895933537385217</v>
      </c>
    </row>
  </sheetData>
  <mergeCells count="5">
    <mergeCell ref="C10:C11"/>
    <mergeCell ref="D10:E10"/>
    <mergeCell ref="F10:G10"/>
    <mergeCell ref="H10:I10"/>
    <mergeCell ref="J10:K10"/>
  </mergeCells>
  <phoneticPr fontId="2"/>
  <printOptions horizontalCentered="1"/>
  <pageMargins left="0.59055118110236227" right="0.59055118110236227" top="0.78740157480314965" bottom="0.59055118110236227" header="0.59055118110236227" footer="0.39370078740157483"/>
  <pageSetup paperSize="9" orientation="portrait" r:id="rId1"/>
  <headerFooter alignWithMargins="0">
    <oddFooter>&amp;C&amp;"ＭＳ 明朝,標準"－３－</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7"/>
  <sheetViews>
    <sheetView showGridLines="0" zoomScaleNormal="100" workbookViewId="0"/>
  </sheetViews>
  <sheetFormatPr defaultRowHeight="13.5" x14ac:dyDescent="0.15"/>
  <cols>
    <col min="1" max="2" width="1.625" style="20" customWidth="1"/>
    <col min="3" max="3" width="15.5" style="20" customWidth="1"/>
    <col min="4" max="4" width="10.125" style="20" customWidth="1"/>
    <col min="5" max="5" width="9.5" style="20" customWidth="1"/>
    <col min="6" max="6" width="7.75" style="20" customWidth="1"/>
    <col min="7" max="7" width="8.5" style="20" customWidth="1"/>
    <col min="8" max="8" width="9.5" style="20" customWidth="1"/>
    <col min="9" max="9" width="7.75" style="20" customWidth="1"/>
    <col min="10" max="10" width="10.125" style="20" customWidth="1"/>
    <col min="11" max="11" width="8.5" style="20" customWidth="1"/>
    <col min="12" max="16384" width="9" style="20"/>
  </cols>
  <sheetData>
    <row r="1" spans="1:11" ht="14.25" x14ac:dyDescent="0.15">
      <c r="A1" s="63" t="s">
        <v>141</v>
      </c>
      <c r="B1" s="63"/>
      <c r="C1" s="65"/>
    </row>
    <row r="2" spans="1:11" ht="13.5" customHeight="1" x14ac:dyDescent="0.15">
      <c r="A2" s="63"/>
      <c r="B2" s="63"/>
      <c r="C2" s="65"/>
    </row>
    <row r="3" spans="1:11" ht="18" customHeight="1" x14ac:dyDescent="0.15">
      <c r="A3" s="63"/>
      <c r="B3" s="20" t="s">
        <v>208</v>
      </c>
    </row>
    <row r="4" spans="1:11" ht="18" customHeight="1" x14ac:dyDescent="0.15">
      <c r="A4" s="63"/>
      <c r="B4" s="20" t="s">
        <v>209</v>
      </c>
    </row>
    <row r="5" spans="1:11" ht="18" customHeight="1" x14ac:dyDescent="0.15"/>
    <row r="6" spans="1:11" ht="18" customHeight="1" x14ac:dyDescent="0.15">
      <c r="B6" s="65" t="s">
        <v>213</v>
      </c>
      <c r="K6" s="41"/>
    </row>
    <row r="7" spans="1:11" x14ac:dyDescent="0.15">
      <c r="K7" s="41" t="s">
        <v>9</v>
      </c>
    </row>
    <row r="8" spans="1:11" x14ac:dyDescent="0.15">
      <c r="C8" s="181" t="s">
        <v>52</v>
      </c>
      <c r="D8" s="183" t="s">
        <v>193</v>
      </c>
      <c r="E8" s="185"/>
      <c r="F8" s="185"/>
      <c r="G8" s="185"/>
      <c r="H8" s="185"/>
      <c r="I8" s="186"/>
      <c r="J8" s="187" t="s">
        <v>192</v>
      </c>
      <c r="K8" s="184"/>
    </row>
    <row r="9" spans="1:11" ht="24" x14ac:dyDescent="0.15">
      <c r="C9" s="182"/>
      <c r="D9" s="4" t="s">
        <v>49</v>
      </c>
      <c r="E9" s="5" t="s">
        <v>120</v>
      </c>
      <c r="F9" s="5" t="s">
        <v>117</v>
      </c>
      <c r="G9" s="6" t="s">
        <v>3</v>
      </c>
      <c r="H9" s="166" t="s">
        <v>120</v>
      </c>
      <c r="I9" s="7" t="s">
        <v>117</v>
      </c>
      <c r="J9" s="4" t="s">
        <v>49</v>
      </c>
      <c r="K9" s="8" t="s">
        <v>3</v>
      </c>
    </row>
    <row r="10" spans="1:11" ht="16.5" customHeight="1" x14ac:dyDescent="0.15">
      <c r="C10" s="35" t="s">
        <v>51</v>
      </c>
      <c r="D10" s="66">
        <f>D11+D33</f>
        <v>1125502</v>
      </c>
      <c r="E10" s="157">
        <f>D10-J10</f>
        <v>-85032</v>
      </c>
      <c r="F10" s="67">
        <f t="shared" ref="F10:F45" si="0">(D10/J10-1)*100</f>
        <v>-7.0243380194195293</v>
      </c>
      <c r="G10" s="68">
        <f>G11+G33</f>
        <v>486376</v>
      </c>
      <c r="H10" s="167">
        <f t="shared" ref="H10:H45" si="1">G10-K10</f>
        <v>-6060</v>
      </c>
      <c r="I10" s="168">
        <f t="shared" ref="I10:I45" si="2">(G10/K10-1)*100</f>
        <v>-1.2306167705041893</v>
      </c>
      <c r="J10" s="66">
        <f>J11+J33</f>
        <v>1210534</v>
      </c>
      <c r="K10" s="161">
        <f>K11+K33</f>
        <v>492436</v>
      </c>
    </row>
    <row r="11" spans="1:11" ht="16.5" customHeight="1" x14ac:dyDescent="0.15">
      <c r="C11" s="36" t="s">
        <v>118</v>
      </c>
      <c r="D11" s="69">
        <f>SUM(D12:D32)</f>
        <v>924716</v>
      </c>
      <c r="E11" s="158">
        <f t="shared" ref="E11:E45" si="3">D11-J11</f>
        <v>-58715</v>
      </c>
      <c r="F11" s="70">
        <f t="shared" si="0"/>
        <v>-5.9704239545021469</v>
      </c>
      <c r="G11" s="71">
        <f>SUM(G12:G32)</f>
        <v>397258</v>
      </c>
      <c r="H11" s="71">
        <f t="shared" si="1"/>
        <v>-94</v>
      </c>
      <c r="I11" s="72">
        <f t="shared" si="2"/>
        <v>-2.3656606736599528E-2</v>
      </c>
      <c r="J11" s="69">
        <f>SUM(J12:J32)</f>
        <v>983431</v>
      </c>
      <c r="K11" s="73">
        <f>SUM(K12:K32)</f>
        <v>397352</v>
      </c>
    </row>
    <row r="12" spans="1:11" ht="16.5" customHeight="1" x14ac:dyDescent="0.15">
      <c r="C12" s="37" t="s">
        <v>21</v>
      </c>
      <c r="D12" s="74">
        <f>VLOOKUP(C12,'ｐ３'!$C$13:$G$45,2,FALSE)</f>
        <v>278636</v>
      </c>
      <c r="E12" s="131">
        <f t="shared" si="3"/>
        <v>-11095</v>
      </c>
      <c r="F12" s="75">
        <f t="shared" si="0"/>
        <v>-3.829414180740065</v>
      </c>
      <c r="G12" s="76">
        <f>VLOOKUP(C12,'ｐ３'!$C$13:$G$45,3,FALSE)</f>
        <v>130850</v>
      </c>
      <c r="H12" s="76">
        <f t="shared" si="1"/>
        <v>-260</v>
      </c>
      <c r="I12" s="93">
        <f t="shared" si="2"/>
        <v>-0.19830676531157332</v>
      </c>
      <c r="J12" s="74">
        <f>VLOOKUP(C12,'ｐ３'!$C$13:$G$45,4,FALSE)</f>
        <v>289731</v>
      </c>
      <c r="K12" s="96">
        <f>VLOOKUP(C12,'ｐ３'!$C$13:$G$45,5,FALSE)</f>
        <v>131110</v>
      </c>
    </row>
    <row r="13" spans="1:11" ht="16.5" customHeight="1" x14ac:dyDescent="0.15">
      <c r="C13" s="14" t="s">
        <v>24</v>
      </c>
      <c r="D13" s="81">
        <f>VLOOKUP(C13,'ｐ３'!$C$13:$G$45,2,FALSE)</f>
        <v>87272</v>
      </c>
      <c r="E13" s="159">
        <f t="shared" si="3"/>
        <v>-5921</v>
      </c>
      <c r="F13" s="132">
        <f t="shared" si="0"/>
        <v>-6.3534814846608612</v>
      </c>
      <c r="G13" s="82">
        <f>VLOOKUP(C13,'ｐ３'!$C$13:$G$45,3,FALSE)</f>
        <v>35025</v>
      </c>
      <c r="H13" s="82">
        <f t="shared" si="1"/>
        <v>301</v>
      </c>
      <c r="I13" s="83">
        <f t="shared" si="2"/>
        <v>0.86683561801634834</v>
      </c>
      <c r="J13" s="81">
        <f>VLOOKUP(C13,'ｐ３'!$C$13:$G$45,4,FALSE)</f>
        <v>93193</v>
      </c>
      <c r="K13" s="84">
        <f>VLOOKUP(C13,'ｐ３'!$C$13:$G$45,5,FALSE)</f>
        <v>34724</v>
      </c>
    </row>
    <row r="14" spans="1:11" ht="16.5" customHeight="1" x14ac:dyDescent="0.15">
      <c r="C14" s="14" t="s">
        <v>25</v>
      </c>
      <c r="D14" s="81">
        <f>VLOOKUP(C14,'ｐ３'!$C$13:$G$45,2,FALSE)</f>
        <v>90861</v>
      </c>
      <c r="E14" s="159">
        <f t="shared" si="3"/>
        <v>-2184</v>
      </c>
      <c r="F14" s="132">
        <f t="shared" si="0"/>
        <v>-2.3472513300016096</v>
      </c>
      <c r="G14" s="82">
        <f>VLOOKUP(C14,'ｐ３'!$C$13:$G$45,3,FALSE)</f>
        <v>40592</v>
      </c>
      <c r="H14" s="82">
        <f t="shared" si="1"/>
        <v>1677</v>
      </c>
      <c r="I14" s="83">
        <f t="shared" si="2"/>
        <v>4.3093922651933791</v>
      </c>
      <c r="J14" s="81">
        <f>VLOOKUP(C14,'ｐ３'!$C$13:$G$45,4,FALSE)</f>
        <v>93045</v>
      </c>
      <c r="K14" s="84">
        <f>VLOOKUP(C14,'ｐ３'!$C$13:$G$45,5,FALSE)</f>
        <v>38915</v>
      </c>
    </row>
    <row r="15" spans="1:11" ht="16.5" customHeight="1" x14ac:dyDescent="0.15">
      <c r="C15" s="14" t="s">
        <v>73</v>
      </c>
      <c r="D15" s="81">
        <f>VLOOKUP(C15,'ｐ３'!$C$13:$G$45,2,FALSE)</f>
        <v>22653</v>
      </c>
      <c r="E15" s="159">
        <f t="shared" si="3"/>
        <v>-2713</v>
      </c>
      <c r="F15" s="132">
        <f t="shared" si="0"/>
        <v>-10.695419064890011</v>
      </c>
      <c r="G15" s="82">
        <f>VLOOKUP(C15,'ｐ３'!$C$13:$G$45,3,FALSE)</f>
        <v>9355</v>
      </c>
      <c r="H15" s="82">
        <f t="shared" si="1"/>
        <v>-267</v>
      </c>
      <c r="I15" s="83">
        <f t="shared" si="2"/>
        <v>-2.7748908750779511</v>
      </c>
      <c r="J15" s="81">
        <f>VLOOKUP(C15,'ｐ３'!$C$13:$G$45,4,FALSE)</f>
        <v>25366</v>
      </c>
      <c r="K15" s="84">
        <f>VLOOKUP(C15,'ｐ３'!$C$13:$G$45,5,FALSE)</f>
        <v>9622</v>
      </c>
    </row>
    <row r="16" spans="1:11" ht="16.5" customHeight="1" x14ac:dyDescent="0.15">
      <c r="C16" s="14" t="s">
        <v>74</v>
      </c>
      <c r="D16" s="81">
        <f>VLOOKUP(C16,'ｐ３'!$C$13:$G$45,2,FALSE)</f>
        <v>101916</v>
      </c>
      <c r="E16" s="159">
        <f t="shared" si="3"/>
        <v>-10016</v>
      </c>
      <c r="F16" s="132">
        <f t="shared" si="0"/>
        <v>-8.9482900332344624</v>
      </c>
      <c r="G16" s="82">
        <f>VLOOKUP(C16,'ｐ３'!$C$13:$G$45,3,FALSE)</f>
        <v>41464</v>
      </c>
      <c r="H16" s="82">
        <f t="shared" si="1"/>
        <v>-768</v>
      </c>
      <c r="I16" s="83">
        <f t="shared" si="2"/>
        <v>-1.8185262360295495</v>
      </c>
      <c r="J16" s="81">
        <f>VLOOKUP(C16,'ｐ３'!$C$13:$G$45,4,FALSE)</f>
        <v>111932</v>
      </c>
      <c r="K16" s="84">
        <f>VLOOKUP(C16,'ｐ３'!$C$13:$G$45,5,FALSE)</f>
        <v>42232</v>
      </c>
    </row>
    <row r="17" spans="3:11" ht="16.5" customHeight="1" x14ac:dyDescent="0.15">
      <c r="C17" s="14" t="s">
        <v>88</v>
      </c>
      <c r="D17" s="81">
        <f>VLOOKUP(C17,'ｐ３'!$C$13:$G$45,2,FALSE)</f>
        <v>22999</v>
      </c>
      <c r="E17" s="159">
        <f t="shared" si="3"/>
        <v>-2514</v>
      </c>
      <c r="F17" s="132">
        <f t="shared" si="0"/>
        <v>-9.8538000235174223</v>
      </c>
      <c r="G17" s="82">
        <f>VLOOKUP(C17,'ｐ３'!$C$13:$G$45,3,FALSE)</f>
        <v>10178</v>
      </c>
      <c r="H17" s="82">
        <f t="shared" si="1"/>
        <v>-377</v>
      </c>
      <c r="I17" s="83">
        <f t="shared" si="2"/>
        <v>-3.5717669351018499</v>
      </c>
      <c r="J17" s="81">
        <f>VLOOKUP(C17,'ｐ３'!$C$13:$G$45,4,FALSE)</f>
        <v>25513</v>
      </c>
      <c r="K17" s="84">
        <f>VLOOKUP(C17,'ｐ３'!$C$13:$G$45,5,FALSE)</f>
        <v>10555</v>
      </c>
    </row>
    <row r="18" spans="3:11" ht="16.5" customHeight="1" x14ac:dyDescent="0.15">
      <c r="C18" s="14" t="s">
        <v>30</v>
      </c>
      <c r="D18" s="81">
        <f>VLOOKUP(C18,'ｐ３'!$C$13:$G$45,2,FALSE)</f>
        <v>22058</v>
      </c>
      <c r="E18" s="159">
        <f t="shared" si="3"/>
        <v>-1965</v>
      </c>
      <c r="F18" s="132">
        <f t="shared" si="0"/>
        <v>-8.1796611580568612</v>
      </c>
      <c r="G18" s="82">
        <f>VLOOKUP(C18,'ｐ３'!$C$13:$G$45,3,FALSE)</f>
        <v>8898</v>
      </c>
      <c r="H18" s="82">
        <f t="shared" si="1"/>
        <v>-254</v>
      </c>
      <c r="I18" s="83">
        <f t="shared" si="2"/>
        <v>-2.7753496503496455</v>
      </c>
      <c r="J18" s="81">
        <f>VLOOKUP(C18,'ｐ３'!$C$13:$G$45,4,FALSE)</f>
        <v>24023</v>
      </c>
      <c r="K18" s="84">
        <f>VLOOKUP(C18,'ｐ３'!$C$13:$G$45,5,FALSE)</f>
        <v>9152</v>
      </c>
    </row>
    <row r="19" spans="3:11" ht="16.5" customHeight="1" x14ac:dyDescent="0.15">
      <c r="C19" s="14" t="s">
        <v>67</v>
      </c>
      <c r="D19" s="81">
        <f>VLOOKUP(C19,'ｐ３'!$C$13:$G$45,2,FALSE)</f>
        <v>103899</v>
      </c>
      <c r="E19" s="159">
        <f t="shared" si="3"/>
        <v>-9038</v>
      </c>
      <c r="F19" s="132">
        <f t="shared" si="0"/>
        <v>-8.0026917662059383</v>
      </c>
      <c r="G19" s="82">
        <f>VLOOKUP(C19,'ｐ３'!$C$13:$G$45,3,FALSE)</f>
        <v>42274</v>
      </c>
      <c r="H19" s="82">
        <f t="shared" si="1"/>
        <v>-97</v>
      </c>
      <c r="I19" s="83">
        <f t="shared" si="2"/>
        <v>-0.22893016449930803</v>
      </c>
      <c r="J19" s="81">
        <f>VLOOKUP(C19,'ｐ３'!$C$13:$G$45,4,FALSE)</f>
        <v>112937</v>
      </c>
      <c r="K19" s="84">
        <f>VLOOKUP(C19,'ｐ３'!$C$13:$G$45,5,FALSE)</f>
        <v>42371</v>
      </c>
    </row>
    <row r="20" spans="3:11" ht="16.5" customHeight="1" x14ac:dyDescent="0.15">
      <c r="C20" s="14" t="s">
        <v>115</v>
      </c>
      <c r="D20" s="81">
        <f>VLOOKUP(C20,'ｐ３'!$C$13:$G$45,2,FALSE)</f>
        <v>53740</v>
      </c>
      <c r="E20" s="159">
        <f t="shared" si="3"/>
        <v>-1839</v>
      </c>
      <c r="F20" s="132">
        <f t="shared" si="0"/>
        <v>-3.3088036848449964</v>
      </c>
      <c r="G20" s="82">
        <f>VLOOKUP(C20,'ｐ３'!$C$13:$G$45,3,FALSE)</f>
        <v>22090</v>
      </c>
      <c r="H20" s="82">
        <f t="shared" si="1"/>
        <v>381</v>
      </c>
      <c r="I20" s="83">
        <f t="shared" si="2"/>
        <v>1.7550324750103652</v>
      </c>
      <c r="J20" s="81">
        <f>VLOOKUP(C20,'ｐ３'!$C$13:$G$45,4,FALSE)</f>
        <v>55579</v>
      </c>
      <c r="K20" s="84">
        <f>VLOOKUP(C20,'ｐ３'!$C$13:$G$45,5,FALSE)</f>
        <v>21709</v>
      </c>
    </row>
    <row r="21" spans="3:11" ht="16.5" customHeight="1" x14ac:dyDescent="0.15">
      <c r="C21" s="14" t="s">
        <v>31</v>
      </c>
      <c r="D21" s="81">
        <f>VLOOKUP(C21,'ｐ３'!$C$13:$G$45,2,FALSE)</f>
        <v>14274</v>
      </c>
      <c r="E21" s="159">
        <f t="shared" si="3"/>
        <v>-1457</v>
      </c>
      <c r="F21" s="132">
        <f t="shared" si="0"/>
        <v>-9.261966817112711</v>
      </c>
      <c r="G21" s="82">
        <f>VLOOKUP(C21,'ｐ３'!$C$13:$G$45,3,FALSE)</f>
        <v>5261</v>
      </c>
      <c r="H21" s="82">
        <f t="shared" si="1"/>
        <v>-151</v>
      </c>
      <c r="I21" s="83">
        <f t="shared" si="2"/>
        <v>-2.7900960827790144</v>
      </c>
      <c r="J21" s="81">
        <f>VLOOKUP(C21,'ｐ３'!$C$13:$G$45,4,FALSE)</f>
        <v>15731</v>
      </c>
      <c r="K21" s="84">
        <f>VLOOKUP(C21,'ｐ３'!$C$13:$G$45,5,FALSE)</f>
        <v>5412</v>
      </c>
    </row>
    <row r="22" spans="3:11" ht="16.5" customHeight="1" x14ac:dyDescent="0.15">
      <c r="C22" s="14" t="s">
        <v>32</v>
      </c>
      <c r="D22" s="81">
        <f>VLOOKUP(C22,'ｐ３'!$C$13:$G$45,2,FALSE)</f>
        <v>4880</v>
      </c>
      <c r="E22" s="159">
        <f t="shared" si="3"/>
        <v>-754</v>
      </c>
      <c r="F22" s="132">
        <f t="shared" si="0"/>
        <v>-13.383031593894213</v>
      </c>
      <c r="G22" s="82">
        <f>VLOOKUP(C22,'ｐ３'!$C$13:$G$45,3,FALSE)</f>
        <v>2169</v>
      </c>
      <c r="H22" s="82">
        <f t="shared" si="1"/>
        <v>-180</v>
      </c>
      <c r="I22" s="83">
        <f t="shared" si="2"/>
        <v>-7.6628352490421436</v>
      </c>
      <c r="J22" s="81">
        <f>VLOOKUP(C22,'ｐ３'!$C$13:$G$45,4,FALSE)</f>
        <v>5634</v>
      </c>
      <c r="K22" s="84">
        <f>VLOOKUP(C22,'ｐ３'!$C$13:$G$45,5,FALSE)</f>
        <v>2349</v>
      </c>
    </row>
    <row r="23" spans="3:11" ht="16.5" customHeight="1" x14ac:dyDescent="0.15">
      <c r="C23" s="14" t="s">
        <v>33</v>
      </c>
      <c r="D23" s="81">
        <f>VLOOKUP(C23,'ｐ３'!$C$13:$G$45,2,FALSE)</f>
        <v>10662</v>
      </c>
      <c r="E23" s="159">
        <f t="shared" si="3"/>
        <v>-1623</v>
      </c>
      <c r="F23" s="132">
        <f t="shared" si="0"/>
        <v>-13.211233211233209</v>
      </c>
      <c r="G23" s="82">
        <f>VLOOKUP(C23,'ｐ３'!$C$13:$G$45,3,FALSE)</f>
        <v>4500</v>
      </c>
      <c r="H23" s="82">
        <f t="shared" si="1"/>
        <v>-273</v>
      </c>
      <c r="I23" s="83">
        <f t="shared" si="2"/>
        <v>-5.7196731615336223</v>
      </c>
      <c r="J23" s="81">
        <f>VLOOKUP(C23,'ｐ３'!$C$13:$G$45,4,FALSE)</f>
        <v>12285</v>
      </c>
      <c r="K23" s="84">
        <f>VLOOKUP(C23,'ｐ３'!$C$13:$G$45,5,FALSE)</f>
        <v>4773</v>
      </c>
    </row>
    <row r="24" spans="3:11" ht="16.5" customHeight="1" x14ac:dyDescent="0.15">
      <c r="C24" s="14" t="s">
        <v>34</v>
      </c>
      <c r="D24" s="81">
        <f>VLOOKUP(C24,'ｐ３'!$C$13:$G$45,2,FALSE)</f>
        <v>31470</v>
      </c>
      <c r="E24" s="159">
        <f t="shared" si="3"/>
        <v>-677</v>
      </c>
      <c r="F24" s="132">
        <f t="shared" si="0"/>
        <v>-2.1059507885650253</v>
      </c>
      <c r="G24" s="82">
        <f>VLOOKUP(C24,'ｐ３'!$C$13:$G$45,3,FALSE)</f>
        <v>11979</v>
      </c>
      <c r="H24" s="82">
        <f t="shared" si="1"/>
        <v>611</v>
      </c>
      <c r="I24" s="83">
        <f t="shared" si="2"/>
        <v>5.3747361013370964</v>
      </c>
      <c r="J24" s="81">
        <f>VLOOKUP(C24,'ｐ３'!$C$13:$G$45,4,FALSE)</f>
        <v>32147</v>
      </c>
      <c r="K24" s="84">
        <f>VLOOKUP(C24,'ｐ３'!$C$13:$G$45,5,FALSE)</f>
        <v>11368</v>
      </c>
    </row>
    <row r="25" spans="3:11" ht="16.5" customHeight="1" x14ac:dyDescent="0.15">
      <c r="C25" s="14" t="s">
        <v>96</v>
      </c>
      <c r="D25" s="81">
        <f>VLOOKUP(C25,'ｐ３'!$C$13:$G$45,2,FALSE)</f>
        <v>27004</v>
      </c>
      <c r="E25" s="159">
        <f t="shared" si="3"/>
        <v>-1052</v>
      </c>
      <c r="F25" s="132">
        <f t="shared" si="0"/>
        <v>-3.7496435700028474</v>
      </c>
      <c r="G25" s="82">
        <f>VLOOKUP(C25,'ｐ３'!$C$13:$G$45,3,FALSE)</f>
        <v>11093</v>
      </c>
      <c r="H25" s="82">
        <f t="shared" si="1"/>
        <v>107</v>
      </c>
      <c r="I25" s="83">
        <f t="shared" si="2"/>
        <v>0.97396686692152734</v>
      </c>
      <c r="J25" s="81">
        <f>VLOOKUP(C25,'ｐ３'!$C$13:$G$45,4,FALSE)</f>
        <v>28056</v>
      </c>
      <c r="K25" s="84">
        <f>VLOOKUP(C25,'ｐ３'!$C$13:$G$45,5,FALSE)</f>
        <v>10986</v>
      </c>
    </row>
    <row r="26" spans="3:11" ht="16.5" customHeight="1" x14ac:dyDescent="0.15">
      <c r="C26" s="14" t="s">
        <v>75</v>
      </c>
      <c r="D26" s="81">
        <f>VLOOKUP(C26,'ｐ３'!$C$13:$G$45,2,FALSE)</f>
        <v>4354</v>
      </c>
      <c r="E26" s="159">
        <f t="shared" si="3"/>
        <v>-780</v>
      </c>
      <c r="F26" s="132">
        <f t="shared" si="0"/>
        <v>-15.192832099727305</v>
      </c>
      <c r="G26" s="82">
        <f>VLOOKUP(C26,'ｐ３'!$C$13:$G$45,3,FALSE)</f>
        <v>1806</v>
      </c>
      <c r="H26" s="82">
        <f t="shared" si="1"/>
        <v>-183</v>
      </c>
      <c r="I26" s="83">
        <f t="shared" si="2"/>
        <v>-9.2006033182503781</v>
      </c>
      <c r="J26" s="81">
        <f>VLOOKUP(C26,'ｐ３'!$C$13:$G$45,4,FALSE)</f>
        <v>5134</v>
      </c>
      <c r="K26" s="84">
        <f>VLOOKUP(C26,'ｐ３'!$C$13:$G$45,5,FALSE)</f>
        <v>1989</v>
      </c>
    </row>
    <row r="27" spans="3:11" ht="16.5" customHeight="1" x14ac:dyDescent="0.15">
      <c r="C27" s="14" t="s">
        <v>76</v>
      </c>
      <c r="D27" s="81">
        <f>VLOOKUP(C27,'ｐ３'!$C$13:$G$45,2,FALSE)</f>
        <v>15129</v>
      </c>
      <c r="E27" s="159">
        <f t="shared" si="3"/>
        <v>-406</v>
      </c>
      <c r="F27" s="132">
        <f t="shared" si="0"/>
        <v>-2.6134534921145813</v>
      </c>
      <c r="G27" s="82">
        <f>VLOOKUP(C27,'ｐ３'!$C$13:$G$45,3,FALSE)</f>
        <v>6220</v>
      </c>
      <c r="H27" s="82">
        <f t="shared" si="1"/>
        <v>297</v>
      </c>
      <c r="I27" s="83">
        <f t="shared" si="2"/>
        <v>5.0143508357251454</v>
      </c>
      <c r="J27" s="81">
        <f>VLOOKUP(C27,'ｐ３'!$C$13:$G$45,4,FALSE)</f>
        <v>15535</v>
      </c>
      <c r="K27" s="84">
        <f>VLOOKUP(C27,'ｐ３'!$C$13:$G$45,5,FALSE)</f>
        <v>5923</v>
      </c>
    </row>
    <row r="28" spans="3:11" ht="16.5" customHeight="1" x14ac:dyDescent="0.15">
      <c r="C28" s="14" t="s">
        <v>77</v>
      </c>
      <c r="D28" s="81">
        <f>VLOOKUP(C28,'ｐ３'!$C$13:$G$45,2,FALSE)</f>
        <v>6426</v>
      </c>
      <c r="E28" s="159">
        <f t="shared" si="3"/>
        <v>-826</v>
      </c>
      <c r="F28" s="132">
        <f t="shared" si="0"/>
        <v>-11.389961389961389</v>
      </c>
      <c r="G28" s="82">
        <f>VLOOKUP(C28,'ｐ３'!$C$13:$G$45,3,FALSE)</f>
        <v>2324</v>
      </c>
      <c r="H28" s="82">
        <f t="shared" si="1"/>
        <v>-85</v>
      </c>
      <c r="I28" s="83">
        <f t="shared" si="2"/>
        <v>-3.5284350352843497</v>
      </c>
      <c r="J28" s="81">
        <f>VLOOKUP(C28,'ｐ３'!$C$13:$G$45,4,FALSE)</f>
        <v>7252</v>
      </c>
      <c r="K28" s="84">
        <f>VLOOKUP(C28,'ｐ３'!$C$13:$G$45,5,FALSE)</f>
        <v>2409</v>
      </c>
    </row>
    <row r="29" spans="3:11" ht="16.5" customHeight="1" x14ac:dyDescent="0.15">
      <c r="C29" s="14" t="s">
        <v>82</v>
      </c>
      <c r="D29" s="81">
        <f>VLOOKUP(C29,'ｐ３'!$C$13:$G$45,2,FALSE)</f>
        <v>4337</v>
      </c>
      <c r="E29" s="159">
        <f t="shared" si="3"/>
        <v>-708</v>
      </c>
      <c r="F29" s="132">
        <f t="shared" si="0"/>
        <v>-14.033696729435086</v>
      </c>
      <c r="G29" s="82">
        <f>VLOOKUP(C29,'ｐ３'!$C$13:$G$45,3,FALSE)</f>
        <v>1842</v>
      </c>
      <c r="H29" s="82">
        <f t="shared" si="1"/>
        <v>-139</v>
      </c>
      <c r="I29" s="83">
        <f t="shared" si="2"/>
        <v>-7.0166582534073711</v>
      </c>
      <c r="J29" s="81">
        <f>VLOOKUP(C29,'ｐ３'!$C$13:$G$45,4,FALSE)</f>
        <v>5045</v>
      </c>
      <c r="K29" s="84">
        <f>VLOOKUP(C29,'ｐ３'!$C$13:$G$45,5,FALSE)</f>
        <v>1981</v>
      </c>
    </row>
    <row r="30" spans="3:11" ht="16.5" customHeight="1" x14ac:dyDescent="0.15">
      <c r="C30" s="14" t="s">
        <v>90</v>
      </c>
      <c r="D30" s="81">
        <f>VLOOKUP(C30,'ｐ３'!$C$13:$G$45,2,FALSE)</f>
        <v>7414</v>
      </c>
      <c r="E30" s="159">
        <f t="shared" si="3"/>
        <v>-1007</v>
      </c>
      <c r="F30" s="132">
        <f t="shared" si="0"/>
        <v>-11.958199738748366</v>
      </c>
      <c r="G30" s="82">
        <f>VLOOKUP(C30,'ｐ３'!$C$13:$G$45,3,FALSE)</f>
        <v>3207</v>
      </c>
      <c r="H30" s="82">
        <f t="shared" si="1"/>
        <v>-67</v>
      </c>
      <c r="I30" s="83">
        <f t="shared" si="2"/>
        <v>-2.0464263897373214</v>
      </c>
      <c r="J30" s="81">
        <f>VLOOKUP(C30,'ｐ３'!$C$13:$G$45,4,FALSE)</f>
        <v>8421</v>
      </c>
      <c r="K30" s="84">
        <f>VLOOKUP(C30,'ｐ３'!$C$13:$G$45,5,FALSE)</f>
        <v>3274</v>
      </c>
    </row>
    <row r="31" spans="3:11" ht="16.5" customHeight="1" x14ac:dyDescent="0.15">
      <c r="C31" s="14" t="s">
        <v>92</v>
      </c>
      <c r="D31" s="81">
        <f>VLOOKUP(C31,'ｐ３'!$C$13:$G$45,2,FALSE)</f>
        <v>4717</v>
      </c>
      <c r="E31" s="159">
        <f t="shared" si="3"/>
        <v>-661</v>
      </c>
      <c r="F31" s="132">
        <f t="shared" si="0"/>
        <v>-12.290814429155816</v>
      </c>
      <c r="G31" s="82">
        <f>VLOOKUP(C31,'ｐ３'!$C$13:$G$45,3,FALSE)</f>
        <v>1895</v>
      </c>
      <c r="H31" s="82">
        <f t="shared" si="1"/>
        <v>-29</v>
      </c>
      <c r="I31" s="83">
        <f t="shared" si="2"/>
        <v>-1.5072765072765115</v>
      </c>
      <c r="J31" s="81">
        <f>VLOOKUP(C31,'ｐ３'!$C$13:$G$45,4,FALSE)</f>
        <v>5378</v>
      </c>
      <c r="K31" s="84">
        <f>VLOOKUP(C31,'ｐ３'!$C$13:$G$45,5,FALSE)</f>
        <v>1924</v>
      </c>
    </row>
    <row r="32" spans="3:11" ht="16.5" customHeight="1" x14ac:dyDescent="0.15">
      <c r="C32" s="15" t="s">
        <v>93</v>
      </c>
      <c r="D32" s="85">
        <f>VLOOKUP(C32,'ｐ３'!$C$13:$G$45,2,FALSE)</f>
        <v>10015</v>
      </c>
      <c r="E32" s="160">
        <f t="shared" si="3"/>
        <v>-1479</v>
      </c>
      <c r="F32" s="133">
        <f t="shared" si="0"/>
        <v>-12.867583086827905</v>
      </c>
      <c r="G32" s="95">
        <f>VLOOKUP(C32,'ｐ３'!$C$13:$G$45,3,FALSE)</f>
        <v>4236</v>
      </c>
      <c r="H32" s="95">
        <f t="shared" si="1"/>
        <v>-338</v>
      </c>
      <c r="I32" s="87">
        <f t="shared" si="2"/>
        <v>-7.3895933537385217</v>
      </c>
      <c r="J32" s="85">
        <f>VLOOKUP(C32,'ｐ３'!$C$13:$G$45,4,FALSE)</f>
        <v>11494</v>
      </c>
      <c r="K32" s="97">
        <f>VLOOKUP(C32,'ｐ３'!$C$13:$G$45,5,FALSE)</f>
        <v>4574</v>
      </c>
    </row>
    <row r="33" spans="3:11" ht="16.5" customHeight="1" x14ac:dyDescent="0.15">
      <c r="C33" s="36" t="s">
        <v>121</v>
      </c>
      <c r="D33" s="69">
        <f>SUM(D34:D45)</f>
        <v>200786</v>
      </c>
      <c r="E33" s="158">
        <f t="shared" si="3"/>
        <v>-26317</v>
      </c>
      <c r="F33" s="70">
        <f t="shared" si="0"/>
        <v>-11.588134018485007</v>
      </c>
      <c r="G33" s="71">
        <f>SUM(G34:G45)</f>
        <v>89118</v>
      </c>
      <c r="H33" s="71">
        <f t="shared" si="1"/>
        <v>-5966</v>
      </c>
      <c r="I33" s="72">
        <f t="shared" si="2"/>
        <v>-6.2744520634386403</v>
      </c>
      <c r="J33" s="69">
        <f>SUM(J34:J45)</f>
        <v>227103</v>
      </c>
      <c r="K33" s="73">
        <f>SUM(K34:K45)</f>
        <v>95084</v>
      </c>
    </row>
    <row r="34" spans="3:11" ht="16.5" customHeight="1" x14ac:dyDescent="0.15">
      <c r="C34" s="38" t="s">
        <v>78</v>
      </c>
      <c r="D34" s="74">
        <f>VLOOKUP(C34,'ｐ３'!$C$13:$G$45,2,FALSE)</f>
        <v>44277</v>
      </c>
      <c r="E34" s="131">
        <f t="shared" si="3"/>
        <v>-6092</v>
      </c>
      <c r="F34" s="75">
        <f t="shared" si="0"/>
        <v>-12.094740812801529</v>
      </c>
      <c r="G34" s="76">
        <f>VLOOKUP(C34,'ｐ３'!$C$13:$G$45,3,FALSE)</f>
        <v>19854</v>
      </c>
      <c r="H34" s="76">
        <f t="shared" si="1"/>
        <v>-1435</v>
      </c>
      <c r="I34" s="93">
        <f t="shared" si="2"/>
        <v>-6.7405702475456852</v>
      </c>
      <c r="J34" s="74">
        <f>VLOOKUP(C34,'ｐ３'!$C$13:$G$45,4,FALSE)</f>
        <v>50369</v>
      </c>
      <c r="K34" s="96">
        <f>VLOOKUP(C34,'ｐ３'!$C$13:$G$45,5,FALSE)</f>
        <v>21289</v>
      </c>
    </row>
    <row r="35" spans="3:11" ht="16.5" customHeight="1" x14ac:dyDescent="0.15">
      <c r="C35" s="14" t="s">
        <v>79</v>
      </c>
      <c r="D35" s="81">
        <f>VLOOKUP(C35,'ｐ３'!$C$13:$G$45,2,FALSE)</f>
        <v>30606</v>
      </c>
      <c r="E35" s="159">
        <f t="shared" si="3"/>
        <v>-4122</v>
      </c>
      <c r="F35" s="132">
        <f t="shared" si="0"/>
        <v>-11.869384934346927</v>
      </c>
      <c r="G35" s="82">
        <f>VLOOKUP(C35,'ｐ３'!$C$13:$G$45,3,FALSE)</f>
        <v>13179</v>
      </c>
      <c r="H35" s="82">
        <f t="shared" si="1"/>
        <v>-945</v>
      </c>
      <c r="I35" s="83">
        <f t="shared" si="2"/>
        <v>-6.6907391673746819</v>
      </c>
      <c r="J35" s="81">
        <f>VLOOKUP(C35,'ｐ３'!$C$13:$G$45,4,FALSE)</f>
        <v>34728</v>
      </c>
      <c r="K35" s="80">
        <f>VLOOKUP(C35,'ｐ３'!$C$13:$G$45,5,FALSE)</f>
        <v>14124</v>
      </c>
    </row>
    <row r="36" spans="3:11" ht="16.5" customHeight="1" x14ac:dyDescent="0.15">
      <c r="C36" s="14" t="s">
        <v>87</v>
      </c>
      <c r="D36" s="81">
        <f>VLOOKUP(C36,'ｐ３'!$C$13:$G$45,2,FALSE)</f>
        <v>29645</v>
      </c>
      <c r="E36" s="159">
        <f t="shared" si="3"/>
        <v>-3398</v>
      </c>
      <c r="F36" s="132">
        <f t="shared" si="0"/>
        <v>-10.28356989377478</v>
      </c>
      <c r="G36" s="82">
        <f>VLOOKUP(C36,'ｐ３'!$C$13:$G$45,3,FALSE)</f>
        <v>13419</v>
      </c>
      <c r="H36" s="82">
        <f t="shared" si="1"/>
        <v>-703</v>
      </c>
      <c r="I36" s="83">
        <f t="shared" si="2"/>
        <v>-4.9780484350658512</v>
      </c>
      <c r="J36" s="81">
        <f>VLOOKUP(C36,'ｐ３'!$C$13:$G$45,4,FALSE)</f>
        <v>33043</v>
      </c>
      <c r="K36" s="84">
        <f>VLOOKUP(C36,'ｐ３'!$C$13:$G$45,5,FALSE)</f>
        <v>14122</v>
      </c>
    </row>
    <row r="37" spans="3:11" ht="16.5" customHeight="1" x14ac:dyDescent="0.15">
      <c r="C37" s="14" t="s">
        <v>80</v>
      </c>
      <c r="D37" s="81">
        <f>VLOOKUP(C37,'ｐ３'!$C$13:$G$45,2,FALSE)</f>
        <v>16418</v>
      </c>
      <c r="E37" s="159">
        <f t="shared" si="3"/>
        <v>-1844</v>
      </c>
      <c r="F37" s="132">
        <f t="shared" si="0"/>
        <v>-10.097470156609356</v>
      </c>
      <c r="G37" s="82">
        <f>VLOOKUP(C37,'ｐ３'!$C$13:$G$45,3,FALSE)</f>
        <v>6793</v>
      </c>
      <c r="H37" s="82">
        <f t="shared" si="1"/>
        <v>-349</v>
      </c>
      <c r="I37" s="83">
        <f t="shared" si="2"/>
        <v>-4.8865863903668423</v>
      </c>
      <c r="J37" s="81">
        <f>VLOOKUP(C37,'ｐ３'!$C$13:$G$45,4,FALSE)</f>
        <v>18262</v>
      </c>
      <c r="K37" s="84">
        <f>VLOOKUP(C37,'ｐ３'!$C$13:$G$45,5,FALSE)</f>
        <v>7142</v>
      </c>
    </row>
    <row r="38" spans="3:11" ht="16.5" customHeight="1" x14ac:dyDescent="0.15">
      <c r="C38" s="14" t="s">
        <v>81</v>
      </c>
      <c r="D38" s="81">
        <f>VLOOKUP(C38,'ｐ３'!$C$13:$G$45,2,FALSE)</f>
        <v>28012</v>
      </c>
      <c r="E38" s="159">
        <f t="shared" si="3"/>
        <v>-4066</v>
      </c>
      <c r="F38" s="132">
        <f t="shared" si="0"/>
        <v>-12.675353825051438</v>
      </c>
      <c r="G38" s="82">
        <f>VLOOKUP(C38,'ｐ３'!$C$13:$G$45,3,FALSE)</f>
        <v>13619</v>
      </c>
      <c r="H38" s="82">
        <f t="shared" si="1"/>
        <v>-1106</v>
      </c>
      <c r="I38" s="83">
        <f t="shared" si="2"/>
        <v>-7.5110356536502554</v>
      </c>
      <c r="J38" s="81">
        <f>VLOOKUP(C38,'ｐ３'!$C$13:$G$45,4,FALSE)</f>
        <v>32078</v>
      </c>
      <c r="K38" s="84">
        <f>VLOOKUP(C38,'ｐ３'!$C$13:$G$45,5,FALSE)</f>
        <v>14725</v>
      </c>
    </row>
    <row r="39" spans="3:11" ht="16.5" customHeight="1" x14ac:dyDescent="0.15">
      <c r="C39" s="14" t="s">
        <v>83</v>
      </c>
      <c r="D39" s="81">
        <f>VLOOKUP(C39,'ｐ３'!$C$13:$G$45,2,FALSE)</f>
        <v>9870</v>
      </c>
      <c r="E39" s="159">
        <f t="shared" si="3"/>
        <v>-1134</v>
      </c>
      <c r="F39" s="132">
        <f t="shared" si="0"/>
        <v>-10.305343511450381</v>
      </c>
      <c r="G39" s="82">
        <f>VLOOKUP(C39,'ｐ３'!$C$13:$G$45,3,FALSE)</f>
        <v>4356</v>
      </c>
      <c r="H39" s="82">
        <f t="shared" si="1"/>
        <v>-171</v>
      </c>
      <c r="I39" s="83">
        <f t="shared" si="2"/>
        <v>-3.7773359840954313</v>
      </c>
      <c r="J39" s="81">
        <f>VLOOKUP(C39,'ｐ３'!$C$13:$G$45,4,FALSE)</f>
        <v>11004</v>
      </c>
      <c r="K39" s="84">
        <f>VLOOKUP(C39,'ｐ３'!$C$13:$G$45,5,FALSE)</f>
        <v>4527</v>
      </c>
    </row>
    <row r="40" spans="3:11" ht="16.5" customHeight="1" x14ac:dyDescent="0.15">
      <c r="C40" s="14" t="s">
        <v>84</v>
      </c>
      <c r="D40" s="81">
        <f>VLOOKUP(C40,'ｐ３'!$C$13:$G$45,2,FALSE)</f>
        <v>12689</v>
      </c>
      <c r="E40" s="159">
        <f t="shared" si="3"/>
        <v>-1631</v>
      </c>
      <c r="F40" s="132">
        <f t="shared" si="0"/>
        <v>-11.389664804469268</v>
      </c>
      <c r="G40" s="82">
        <f>VLOOKUP(C40,'ｐ３'!$C$13:$G$45,3,FALSE)</f>
        <v>5387</v>
      </c>
      <c r="H40" s="82">
        <f t="shared" si="1"/>
        <v>-255</v>
      </c>
      <c r="I40" s="83">
        <f t="shared" si="2"/>
        <v>-4.519673874512586</v>
      </c>
      <c r="J40" s="81">
        <f>VLOOKUP(C40,'ｐ３'!$C$13:$G$45,4,FALSE)</f>
        <v>14320</v>
      </c>
      <c r="K40" s="84">
        <f>VLOOKUP(C40,'ｐ３'!$C$13:$G$45,5,FALSE)</f>
        <v>5642</v>
      </c>
    </row>
    <row r="41" spans="3:11" ht="16.5" customHeight="1" x14ac:dyDescent="0.15">
      <c r="C41" s="14" t="s">
        <v>85</v>
      </c>
      <c r="D41" s="81">
        <f>VLOOKUP(C41,'ｐ３'!$C$13:$G$45,2,FALSE)</f>
        <v>7429</v>
      </c>
      <c r="E41" s="159">
        <f t="shared" si="3"/>
        <v>-1297</v>
      </c>
      <c r="F41" s="132">
        <f t="shared" si="0"/>
        <v>-14.863625945450377</v>
      </c>
      <c r="G41" s="82">
        <f>VLOOKUP(C41,'ｐ３'!$C$13:$G$45,3,FALSE)</f>
        <v>3498</v>
      </c>
      <c r="H41" s="82">
        <f t="shared" si="1"/>
        <v>-459</v>
      </c>
      <c r="I41" s="83">
        <f t="shared" si="2"/>
        <v>-11.599696739954513</v>
      </c>
      <c r="J41" s="81">
        <f>VLOOKUP(C41,'ｐ３'!$C$13:$G$45,4,FALSE)</f>
        <v>8726</v>
      </c>
      <c r="K41" s="84">
        <f>VLOOKUP(C41,'ｐ３'!$C$13:$G$45,5,FALSE)</f>
        <v>3957</v>
      </c>
    </row>
    <row r="42" spans="3:11" ht="16.5" customHeight="1" x14ac:dyDescent="0.15">
      <c r="C42" s="14" t="s">
        <v>86</v>
      </c>
      <c r="D42" s="81">
        <f>VLOOKUP(C42,'ｐ３'!$C$13:$G$45,2,FALSE)</f>
        <v>2680</v>
      </c>
      <c r="E42" s="159">
        <f t="shared" si="3"/>
        <v>-379</v>
      </c>
      <c r="F42" s="132">
        <f t="shared" si="0"/>
        <v>-12.389669826740768</v>
      </c>
      <c r="G42" s="82">
        <f>VLOOKUP(C42,'ｐ３'!$C$13:$G$45,3,FALSE)</f>
        <v>1129</v>
      </c>
      <c r="H42" s="82">
        <f t="shared" si="1"/>
        <v>-104</v>
      </c>
      <c r="I42" s="83">
        <f t="shared" si="2"/>
        <v>-8.4347120843471188</v>
      </c>
      <c r="J42" s="81">
        <f>VLOOKUP(C42,'ｐ３'!$C$13:$G$45,4,FALSE)</f>
        <v>3059</v>
      </c>
      <c r="K42" s="84">
        <f>VLOOKUP(C42,'ｐ３'!$C$13:$G$45,5,FALSE)</f>
        <v>1233</v>
      </c>
    </row>
    <row r="43" spans="3:11" ht="16.5" customHeight="1" x14ac:dyDescent="0.15">
      <c r="C43" s="14" t="s">
        <v>89</v>
      </c>
      <c r="D43" s="81">
        <f>VLOOKUP(C43,'ｐ３'!$C$13:$G$45,2,FALSE)</f>
        <v>2132</v>
      </c>
      <c r="E43" s="159">
        <f t="shared" si="3"/>
        <v>-355</v>
      </c>
      <c r="F43" s="132">
        <f t="shared" si="0"/>
        <v>-14.274225975070365</v>
      </c>
      <c r="G43" s="82">
        <f>VLOOKUP(C43,'ｐ３'!$C$13:$G$45,3,FALSE)</f>
        <v>914</v>
      </c>
      <c r="H43" s="82">
        <f t="shared" si="1"/>
        <v>-113</v>
      </c>
      <c r="I43" s="83">
        <f t="shared" si="2"/>
        <v>-11.002921129503406</v>
      </c>
      <c r="J43" s="81">
        <f>VLOOKUP(C43,'ｐ３'!$C$13:$G$45,4,FALSE)</f>
        <v>2487</v>
      </c>
      <c r="K43" s="84">
        <f>VLOOKUP(C43,'ｐ３'!$C$13:$G$45,5,FALSE)</f>
        <v>1027</v>
      </c>
    </row>
    <row r="44" spans="3:11" ht="16.5" customHeight="1" x14ac:dyDescent="0.15">
      <c r="C44" s="14" t="s">
        <v>91</v>
      </c>
      <c r="D44" s="81">
        <f>VLOOKUP(C44,'ｐ３'!$C$13:$G$45,2,FALSE)</f>
        <v>3613</v>
      </c>
      <c r="E44" s="159">
        <f t="shared" si="3"/>
        <v>-323</v>
      </c>
      <c r="F44" s="132">
        <f t="shared" si="0"/>
        <v>-8.2063008130081272</v>
      </c>
      <c r="G44" s="82">
        <f>VLOOKUP(C44,'ｐ３'!$C$13:$G$45,3,FALSE)</f>
        <v>1441</v>
      </c>
      <c r="H44" s="82">
        <f t="shared" si="1"/>
        <v>-62</v>
      </c>
      <c r="I44" s="83">
        <f t="shared" si="2"/>
        <v>-4.1250831669993326</v>
      </c>
      <c r="J44" s="81">
        <f>VLOOKUP(C44,'ｐ３'!$C$13:$G$45,4,FALSE)</f>
        <v>3936</v>
      </c>
      <c r="K44" s="84">
        <f>VLOOKUP(C44,'ｐ３'!$C$13:$G$45,5,FALSE)</f>
        <v>1503</v>
      </c>
    </row>
    <row r="45" spans="3:11" ht="16.5" customHeight="1" x14ac:dyDescent="0.15">
      <c r="C45" s="39" t="s">
        <v>68</v>
      </c>
      <c r="D45" s="85">
        <f>VLOOKUP(C45,'ｐ３'!$C$13:$G$45,2,FALSE)</f>
        <v>13415</v>
      </c>
      <c r="E45" s="160">
        <f t="shared" si="3"/>
        <v>-1676</v>
      </c>
      <c r="F45" s="133">
        <f t="shared" si="0"/>
        <v>-11.10595719302896</v>
      </c>
      <c r="G45" s="95">
        <f>VLOOKUP(C45,'ｐ３'!$C$13:$G$45,3,FALSE)</f>
        <v>5529</v>
      </c>
      <c r="H45" s="95">
        <f t="shared" si="1"/>
        <v>-264</v>
      </c>
      <c r="I45" s="87">
        <f t="shared" si="2"/>
        <v>-4.5572242361470732</v>
      </c>
      <c r="J45" s="85">
        <f>VLOOKUP(C45,'ｐ３'!$C$13:$G$45,4,FALSE)</f>
        <v>15091</v>
      </c>
      <c r="K45" s="97">
        <f>VLOOKUP(C45,'ｐ３'!$C$13:$G$45,5,FALSE)</f>
        <v>5793</v>
      </c>
    </row>
    <row r="46" spans="3:11" ht="18" customHeight="1" x14ac:dyDescent="0.15"/>
    <row r="47" spans="3:11" ht="18" customHeight="1" x14ac:dyDescent="0.15"/>
  </sheetData>
  <mergeCells count="3">
    <mergeCell ref="C8:C9"/>
    <mergeCell ref="D8:I8"/>
    <mergeCell ref="J8:K8"/>
  </mergeCells>
  <phoneticPr fontId="2"/>
  <printOptions horizontalCentered="1"/>
  <pageMargins left="0.59055118110236227" right="0.59055118110236227" top="0.78740157480314965" bottom="0.59055118110236227" header="0.59055118110236227" footer="0.39370078740157483"/>
  <pageSetup paperSize="9" orientation="portrait" r:id="rId1"/>
  <headerFooter alignWithMargins="0">
    <oddFooter>&amp;C&amp;"ＭＳ 明朝,標準"－４－</oddFooter>
  </headerFooter>
  <ignoredErrors>
    <ignoredError sqref="I10:J11 D33 I33:J33 I12:J32 I34:J45 F10:G45 K10:K11 K33 K12:K32 K34:K4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0"/>
  <sheetViews>
    <sheetView showGridLines="0" workbookViewId="0"/>
  </sheetViews>
  <sheetFormatPr defaultRowHeight="13.5" x14ac:dyDescent="0.15"/>
  <cols>
    <col min="1" max="2" width="1.625" style="20" customWidth="1"/>
    <col min="3" max="3" width="15.5" style="20" customWidth="1"/>
    <col min="4" max="4" width="10.125" style="20" customWidth="1"/>
    <col min="5" max="5" width="9.5" style="20" customWidth="1"/>
    <col min="6" max="6" width="7.75" style="20" customWidth="1"/>
    <col min="7" max="7" width="8.5" style="20" customWidth="1"/>
    <col min="8" max="8" width="9.5" style="20" customWidth="1"/>
    <col min="9" max="9" width="7.75" style="20" customWidth="1"/>
    <col min="10" max="10" width="10.125" style="20" customWidth="1"/>
    <col min="11" max="11" width="8.5" style="20" customWidth="1"/>
    <col min="12" max="16384" width="9" style="20"/>
  </cols>
  <sheetData>
    <row r="1" spans="1:11" ht="14.25" x14ac:dyDescent="0.15">
      <c r="A1" s="63" t="s">
        <v>181</v>
      </c>
      <c r="B1" s="63"/>
    </row>
    <row r="2" spans="1:11" ht="13.5" customHeight="1" x14ac:dyDescent="0.15">
      <c r="A2" s="63"/>
      <c r="B2" s="63"/>
    </row>
    <row r="3" spans="1:11" ht="18" customHeight="1" x14ac:dyDescent="0.15">
      <c r="A3" s="63"/>
      <c r="B3" s="20" t="s">
        <v>210</v>
      </c>
    </row>
    <row r="4" spans="1:11" ht="18" customHeight="1" x14ac:dyDescent="0.15">
      <c r="A4" s="63"/>
      <c r="B4" s="20" t="s">
        <v>211</v>
      </c>
    </row>
    <row r="5" spans="1:11" ht="18" customHeight="1" x14ac:dyDescent="0.15">
      <c r="A5" s="63"/>
      <c r="B5" s="20" t="s">
        <v>212</v>
      </c>
    </row>
    <row r="6" spans="1:11" ht="18" customHeight="1" x14ac:dyDescent="0.15">
      <c r="C6" s="65"/>
    </row>
    <row r="7" spans="1:11" ht="18" customHeight="1" x14ac:dyDescent="0.15">
      <c r="B7" s="65" t="s">
        <v>214</v>
      </c>
      <c r="K7" s="41"/>
    </row>
    <row r="8" spans="1:11" x14ac:dyDescent="0.15">
      <c r="K8" s="41" t="s">
        <v>9</v>
      </c>
    </row>
    <row r="9" spans="1:11" x14ac:dyDescent="0.15">
      <c r="C9" s="181" t="s">
        <v>52</v>
      </c>
      <c r="D9" s="183" t="s">
        <v>193</v>
      </c>
      <c r="E9" s="185"/>
      <c r="F9" s="188"/>
      <c r="G9" s="188"/>
      <c r="H9" s="188"/>
      <c r="I9" s="184"/>
      <c r="J9" s="187" t="s">
        <v>192</v>
      </c>
      <c r="K9" s="184"/>
    </row>
    <row r="10" spans="1:11" ht="24" x14ac:dyDescent="0.15">
      <c r="C10" s="189"/>
      <c r="D10" s="4" t="s">
        <v>49</v>
      </c>
      <c r="E10" s="5" t="s">
        <v>120</v>
      </c>
      <c r="F10" s="5" t="s">
        <v>117</v>
      </c>
      <c r="G10" s="6" t="s">
        <v>3</v>
      </c>
      <c r="H10" s="166" t="s">
        <v>120</v>
      </c>
      <c r="I10" s="7" t="s">
        <v>117</v>
      </c>
      <c r="J10" s="4" t="s">
        <v>49</v>
      </c>
      <c r="K10" s="8" t="s">
        <v>3</v>
      </c>
    </row>
    <row r="11" spans="1:11" ht="16.5" customHeight="1" x14ac:dyDescent="0.15">
      <c r="C11" s="35" t="s">
        <v>51</v>
      </c>
      <c r="D11" s="66">
        <f>D12+D21+D30+D40</f>
        <v>1125502</v>
      </c>
      <c r="E11" s="157">
        <f>D11-J11</f>
        <v>-85032</v>
      </c>
      <c r="F11" s="67">
        <f t="shared" ref="F11:F48" si="0">((D11/J11)-1)*100</f>
        <v>-7.0243380194195293</v>
      </c>
      <c r="G11" s="68">
        <f>G12+G21+G30+G40</f>
        <v>486376</v>
      </c>
      <c r="H11" s="167">
        <f t="shared" ref="H11:H48" si="1">G11-K11</f>
        <v>-6060</v>
      </c>
      <c r="I11" s="168">
        <f t="shared" ref="I11:I48" si="2">((G11/K11)-1)*100</f>
        <v>-1.2306167705041893</v>
      </c>
      <c r="J11" s="66">
        <f>J12+J21+J30+J40</f>
        <v>1210534</v>
      </c>
      <c r="K11" s="161">
        <f>K12+K21+K30+K40</f>
        <v>492436</v>
      </c>
    </row>
    <row r="12" spans="1:11" ht="16.5" customHeight="1" x14ac:dyDescent="0.15">
      <c r="C12" s="36" t="s">
        <v>69</v>
      </c>
      <c r="D12" s="69">
        <f>SUM(D13:D20)</f>
        <v>442724</v>
      </c>
      <c r="E12" s="158">
        <f t="shared" ref="E12:E48" si="3">D12-J12</f>
        <v>-20462</v>
      </c>
      <c r="F12" s="70">
        <f t="shared" si="0"/>
        <v>-4.4176637463135719</v>
      </c>
      <c r="G12" s="71">
        <f>SUM(G13:G20)</f>
        <v>196840</v>
      </c>
      <c r="H12" s="71">
        <f t="shared" si="1"/>
        <v>-19</v>
      </c>
      <c r="I12" s="72">
        <f t="shared" si="2"/>
        <v>-9.6515780330097556E-3</v>
      </c>
      <c r="J12" s="69">
        <f>SUM(J13:J20)</f>
        <v>463186</v>
      </c>
      <c r="K12" s="73">
        <f>SUM(K13:K20)</f>
        <v>196859</v>
      </c>
    </row>
    <row r="13" spans="1:11" ht="16.5" customHeight="1" x14ac:dyDescent="0.15">
      <c r="C13" s="37" t="s">
        <v>21</v>
      </c>
      <c r="D13" s="74">
        <f>VLOOKUP(C13,'ｐ３'!$C$13:$G$45,2,FALSE)</f>
        <v>278636</v>
      </c>
      <c r="E13" s="131">
        <f t="shared" si="3"/>
        <v>-11095</v>
      </c>
      <c r="F13" s="75">
        <f t="shared" si="0"/>
        <v>-3.829414180740065</v>
      </c>
      <c r="G13" s="76">
        <f>VLOOKUP(C13,'ｐ３'!$C$13:$G$45,3,FALSE)</f>
        <v>130850</v>
      </c>
      <c r="H13" s="169">
        <f t="shared" si="1"/>
        <v>-260</v>
      </c>
      <c r="I13" s="77">
        <f t="shared" si="2"/>
        <v>-0.19830676531157332</v>
      </c>
      <c r="J13" s="74">
        <f>VLOOKUP(C13,'ｐ３'!$C$13:$G$45,4,FALSE)</f>
        <v>289731</v>
      </c>
      <c r="K13" s="96">
        <f>VLOOKUP(C13,'ｐ３'!$C$13:$G$45,5,FALSE)</f>
        <v>131110</v>
      </c>
    </row>
    <row r="14" spans="1:11" ht="16.5" customHeight="1" x14ac:dyDescent="0.15">
      <c r="C14" s="14" t="s">
        <v>30</v>
      </c>
      <c r="D14" s="81">
        <f>VLOOKUP(C14,'ｐ３'!$C$13:$G$45,2,FALSE)</f>
        <v>22058</v>
      </c>
      <c r="E14" s="162">
        <f t="shared" si="3"/>
        <v>-1965</v>
      </c>
      <c r="F14" s="78">
        <f t="shared" si="0"/>
        <v>-8.1796611580568612</v>
      </c>
      <c r="G14" s="82">
        <f>VLOOKUP(C14,'ｐ３'!$C$13:$G$45,3,FALSE)</f>
        <v>8898</v>
      </c>
      <c r="H14" s="82">
        <f t="shared" si="1"/>
        <v>-254</v>
      </c>
      <c r="I14" s="83">
        <f t="shared" si="2"/>
        <v>-2.7753496503496455</v>
      </c>
      <c r="J14" s="81">
        <f>VLOOKUP(C14,'ｐ３'!$C$13:$G$45,4,FALSE)</f>
        <v>24023</v>
      </c>
      <c r="K14" s="84">
        <f>VLOOKUP(C14,'ｐ３'!$C$13:$G$45,5,FALSE)</f>
        <v>9152</v>
      </c>
    </row>
    <row r="15" spans="1:11" ht="16.5" customHeight="1" x14ac:dyDescent="0.15">
      <c r="C15" s="14" t="s">
        <v>115</v>
      </c>
      <c r="D15" s="81">
        <f>VLOOKUP(C15,'ｐ３'!$C$13:$G$45,2,FALSE)</f>
        <v>53740</v>
      </c>
      <c r="E15" s="162">
        <f t="shared" si="3"/>
        <v>-1839</v>
      </c>
      <c r="F15" s="78">
        <f t="shared" si="0"/>
        <v>-3.3088036848449964</v>
      </c>
      <c r="G15" s="82">
        <f>VLOOKUP(C15,'ｐ３'!$C$13:$G$45,3,FALSE)</f>
        <v>22090</v>
      </c>
      <c r="H15" s="82">
        <f t="shared" si="1"/>
        <v>381</v>
      </c>
      <c r="I15" s="83">
        <f t="shared" si="2"/>
        <v>1.7550324750103652</v>
      </c>
      <c r="J15" s="81">
        <f>VLOOKUP(C15,'ｐ３'!$C$13:$G$45,4,FALSE)</f>
        <v>55579</v>
      </c>
      <c r="K15" s="84">
        <f>VLOOKUP(C15,'ｐ３'!$C$13:$G$45,5,FALSE)</f>
        <v>21709</v>
      </c>
    </row>
    <row r="16" spans="1:11" ht="16.5" customHeight="1" x14ac:dyDescent="0.15">
      <c r="C16" s="14" t="s">
        <v>31</v>
      </c>
      <c r="D16" s="81">
        <f>VLOOKUP(C16,'ｐ３'!$C$13:$G$45,2,FALSE)</f>
        <v>14274</v>
      </c>
      <c r="E16" s="162">
        <f t="shared" si="3"/>
        <v>-1457</v>
      </c>
      <c r="F16" s="78">
        <f t="shared" si="0"/>
        <v>-9.261966817112711</v>
      </c>
      <c r="G16" s="82">
        <f>VLOOKUP(C16,'ｐ３'!$C$13:$G$45,3,FALSE)</f>
        <v>5261</v>
      </c>
      <c r="H16" s="82">
        <f t="shared" si="1"/>
        <v>-151</v>
      </c>
      <c r="I16" s="83">
        <f t="shared" si="2"/>
        <v>-2.7900960827790144</v>
      </c>
      <c r="J16" s="81">
        <f>VLOOKUP(C16,'ｐ３'!$C$13:$G$45,4,FALSE)</f>
        <v>15731</v>
      </c>
      <c r="K16" s="84">
        <f>VLOOKUP(C16,'ｐ３'!$C$13:$G$45,5,FALSE)</f>
        <v>5412</v>
      </c>
    </row>
    <row r="17" spans="3:11" ht="16.5" customHeight="1" x14ac:dyDescent="0.15">
      <c r="C17" s="14" t="s">
        <v>32</v>
      </c>
      <c r="D17" s="81">
        <f>VLOOKUP(C17,'ｐ３'!$C$13:$G$45,2,FALSE)</f>
        <v>4880</v>
      </c>
      <c r="E17" s="162">
        <f t="shared" si="3"/>
        <v>-754</v>
      </c>
      <c r="F17" s="78">
        <f t="shared" si="0"/>
        <v>-13.383031593894213</v>
      </c>
      <c r="G17" s="82">
        <f>VLOOKUP(C17,'ｐ３'!$C$13:$G$45,3,FALSE)</f>
        <v>2169</v>
      </c>
      <c r="H17" s="82">
        <f t="shared" si="1"/>
        <v>-180</v>
      </c>
      <c r="I17" s="83">
        <f t="shared" si="2"/>
        <v>-7.6628352490421436</v>
      </c>
      <c r="J17" s="81">
        <f>VLOOKUP(C17,'ｐ３'!$C$13:$G$45,4,FALSE)</f>
        <v>5634</v>
      </c>
      <c r="K17" s="84">
        <f>VLOOKUP(C17,'ｐ３'!$C$13:$G$45,5,FALSE)</f>
        <v>2349</v>
      </c>
    </row>
    <row r="18" spans="3:11" ht="16.5" customHeight="1" x14ac:dyDescent="0.15">
      <c r="C18" s="14" t="s">
        <v>33</v>
      </c>
      <c r="D18" s="81">
        <f>VLOOKUP(C18,'ｐ３'!$C$13:$G$45,2,FALSE)</f>
        <v>10662</v>
      </c>
      <c r="E18" s="162">
        <f t="shared" si="3"/>
        <v>-1623</v>
      </c>
      <c r="F18" s="78">
        <f t="shared" si="0"/>
        <v>-13.211233211233209</v>
      </c>
      <c r="G18" s="82">
        <f>VLOOKUP(C18,'ｐ３'!$C$13:$G$45,3,FALSE)</f>
        <v>4500</v>
      </c>
      <c r="H18" s="82">
        <f t="shared" si="1"/>
        <v>-273</v>
      </c>
      <c r="I18" s="83">
        <f t="shared" si="2"/>
        <v>-5.7196731615336223</v>
      </c>
      <c r="J18" s="81">
        <f>VLOOKUP(C18,'ｐ３'!$C$13:$G$45,4,FALSE)</f>
        <v>12285</v>
      </c>
      <c r="K18" s="84">
        <f>VLOOKUP(C18,'ｐ３'!$C$13:$G$45,5,FALSE)</f>
        <v>4773</v>
      </c>
    </row>
    <row r="19" spans="3:11" ht="16.5" customHeight="1" x14ac:dyDescent="0.15">
      <c r="C19" s="14" t="s">
        <v>34</v>
      </c>
      <c r="D19" s="81">
        <f>VLOOKUP(C19,'ｐ３'!$C$13:$G$45,2,FALSE)</f>
        <v>31470</v>
      </c>
      <c r="E19" s="162">
        <f t="shared" si="3"/>
        <v>-677</v>
      </c>
      <c r="F19" s="78">
        <f t="shared" si="0"/>
        <v>-2.1059507885650253</v>
      </c>
      <c r="G19" s="82">
        <f>VLOOKUP(C19,'ｐ３'!$C$13:$G$45,3,FALSE)</f>
        <v>11979</v>
      </c>
      <c r="H19" s="82">
        <f t="shared" si="1"/>
        <v>611</v>
      </c>
      <c r="I19" s="83">
        <f t="shared" si="2"/>
        <v>5.3747361013370964</v>
      </c>
      <c r="J19" s="81">
        <f>VLOOKUP(C19,'ｐ３'!$C$13:$G$45,4,FALSE)</f>
        <v>32147</v>
      </c>
      <c r="K19" s="84">
        <f>VLOOKUP(C19,'ｐ３'!$C$13:$G$45,5,FALSE)</f>
        <v>11368</v>
      </c>
    </row>
    <row r="20" spans="3:11" ht="16.5" customHeight="1" x14ac:dyDescent="0.15">
      <c r="C20" s="14" t="s">
        <v>96</v>
      </c>
      <c r="D20" s="85">
        <f>VLOOKUP(C20,'ｐ３'!$C$13:$G$45,2,FALSE)</f>
        <v>27004</v>
      </c>
      <c r="E20" s="163">
        <f t="shared" si="3"/>
        <v>-1052</v>
      </c>
      <c r="F20" s="86">
        <f t="shared" si="0"/>
        <v>-3.7496435700028474</v>
      </c>
      <c r="G20" s="82">
        <f>VLOOKUP(C20,'ｐ３'!$C$13:$G$45,3,FALSE)</f>
        <v>11093</v>
      </c>
      <c r="H20" s="95">
        <f t="shared" si="1"/>
        <v>107</v>
      </c>
      <c r="I20" s="87">
        <f t="shared" si="2"/>
        <v>0.97396686692152734</v>
      </c>
      <c r="J20" s="88">
        <f>VLOOKUP(C20,'ｐ３'!$C$13:$G$45,4,FALSE)</f>
        <v>28056</v>
      </c>
      <c r="K20" s="165">
        <f>VLOOKUP(C20,'ｐ３'!$C$13:$G$45,5,FALSE)</f>
        <v>10986</v>
      </c>
    </row>
    <row r="21" spans="3:11" ht="16.5" customHeight="1" x14ac:dyDescent="0.15">
      <c r="C21" s="36" t="s">
        <v>70</v>
      </c>
      <c r="D21" s="69">
        <f>SUM(D22:D29)</f>
        <v>432510</v>
      </c>
      <c r="E21" s="158">
        <f t="shared" si="3"/>
        <v>-31884</v>
      </c>
      <c r="F21" s="70">
        <f t="shared" si="0"/>
        <v>-6.8657217793511531</v>
      </c>
      <c r="G21" s="71">
        <f>SUM(G22:G29)</f>
        <v>179060</v>
      </c>
      <c r="H21" s="71">
        <f t="shared" si="1"/>
        <v>875</v>
      </c>
      <c r="I21" s="72">
        <f t="shared" si="2"/>
        <v>0.49106265959535378</v>
      </c>
      <c r="J21" s="69">
        <f>SUM(J22:J29)</f>
        <v>464394</v>
      </c>
      <c r="K21" s="73">
        <f>SUM(K22:K29)</f>
        <v>178185</v>
      </c>
    </row>
    <row r="22" spans="3:11" ht="16.5" customHeight="1" x14ac:dyDescent="0.15">
      <c r="C22" s="14" t="s">
        <v>24</v>
      </c>
      <c r="D22" s="79">
        <f>VLOOKUP(C22,'ｐ３'!$C$13:$G$45,2,FALSE)</f>
        <v>87272</v>
      </c>
      <c r="E22" s="162">
        <f t="shared" si="3"/>
        <v>-5921</v>
      </c>
      <c r="F22" s="78">
        <f t="shared" si="0"/>
        <v>-6.3534814846608612</v>
      </c>
      <c r="G22" s="91">
        <f>VLOOKUP(C22,'ｐ３'!$C$13:$G$45,3,FALSE)</f>
        <v>35025</v>
      </c>
      <c r="H22" s="91">
        <f t="shared" si="1"/>
        <v>301</v>
      </c>
      <c r="I22" s="92">
        <f t="shared" si="2"/>
        <v>0.86683561801634834</v>
      </c>
      <c r="J22" s="74">
        <f>VLOOKUP(C22,'ｐ３'!$C$13:$G$45,4,FALSE)</f>
        <v>93193</v>
      </c>
      <c r="K22" s="96">
        <f>VLOOKUP(C22,'ｐ３'!$C$13:$G$45,5,FALSE)</f>
        <v>34724</v>
      </c>
    </row>
    <row r="23" spans="3:11" ht="16.5" customHeight="1" x14ac:dyDescent="0.15">
      <c r="C23" s="14" t="s">
        <v>25</v>
      </c>
      <c r="D23" s="81">
        <f>VLOOKUP(C23,'ｐ３'!$C$13:$G$45,2,FALSE)</f>
        <v>90861</v>
      </c>
      <c r="E23" s="162">
        <f t="shared" si="3"/>
        <v>-2184</v>
      </c>
      <c r="F23" s="78">
        <f t="shared" si="0"/>
        <v>-2.3472513300016096</v>
      </c>
      <c r="G23" s="82">
        <f>VLOOKUP(C23,'ｐ３'!$C$13:$G$45,3,FALSE)</f>
        <v>40592</v>
      </c>
      <c r="H23" s="82">
        <f t="shared" si="1"/>
        <v>1677</v>
      </c>
      <c r="I23" s="83">
        <f t="shared" si="2"/>
        <v>4.3093922651933791</v>
      </c>
      <c r="J23" s="81">
        <f>VLOOKUP(C23,'ｐ３'!$C$13:$G$45,4,FALSE)</f>
        <v>93045</v>
      </c>
      <c r="K23" s="84">
        <f>VLOOKUP(C23,'ｐ３'!$C$13:$G$45,5,FALSE)</f>
        <v>38915</v>
      </c>
    </row>
    <row r="24" spans="3:11" ht="16.5" customHeight="1" x14ac:dyDescent="0.15">
      <c r="C24" s="14" t="s">
        <v>73</v>
      </c>
      <c r="D24" s="81">
        <f>VLOOKUP(C24,'ｐ３'!$C$13:$G$45,2,FALSE)</f>
        <v>22653</v>
      </c>
      <c r="E24" s="162">
        <f t="shared" si="3"/>
        <v>-2713</v>
      </c>
      <c r="F24" s="78">
        <f t="shared" si="0"/>
        <v>-10.695419064890011</v>
      </c>
      <c r="G24" s="82">
        <f>VLOOKUP(C24,'ｐ３'!$C$13:$G$45,3,FALSE)</f>
        <v>9355</v>
      </c>
      <c r="H24" s="82">
        <f t="shared" si="1"/>
        <v>-267</v>
      </c>
      <c r="I24" s="83">
        <f t="shared" si="2"/>
        <v>-2.7748908750779511</v>
      </c>
      <c r="J24" s="81">
        <f>VLOOKUP(C24,'ｐ３'!$C$13:$G$45,4,FALSE)</f>
        <v>25366</v>
      </c>
      <c r="K24" s="84">
        <f>VLOOKUP(C24,'ｐ３'!$C$13:$G$45,5,FALSE)</f>
        <v>9622</v>
      </c>
    </row>
    <row r="25" spans="3:11" ht="16.5" customHeight="1" x14ac:dyDescent="0.15">
      <c r="C25" s="14" t="s">
        <v>74</v>
      </c>
      <c r="D25" s="81">
        <f>VLOOKUP(C25,'ｐ３'!$C$13:$G$45,2,FALSE)</f>
        <v>101916</v>
      </c>
      <c r="E25" s="162">
        <f t="shared" si="3"/>
        <v>-10016</v>
      </c>
      <c r="F25" s="78">
        <f t="shared" si="0"/>
        <v>-8.9482900332344624</v>
      </c>
      <c r="G25" s="82">
        <f>VLOOKUP(C25,'ｐ３'!$C$13:$G$45,3,FALSE)</f>
        <v>41464</v>
      </c>
      <c r="H25" s="82">
        <f t="shared" si="1"/>
        <v>-768</v>
      </c>
      <c r="I25" s="83">
        <f t="shared" si="2"/>
        <v>-1.8185262360295495</v>
      </c>
      <c r="J25" s="81">
        <f>VLOOKUP(C25,'ｐ３'!$C$13:$G$45,4,FALSE)</f>
        <v>111932</v>
      </c>
      <c r="K25" s="84">
        <f>VLOOKUP(C25,'ｐ３'!$C$13:$G$45,5,FALSE)</f>
        <v>42232</v>
      </c>
    </row>
    <row r="26" spans="3:11" ht="16.5" customHeight="1" x14ac:dyDescent="0.15">
      <c r="C26" s="14" t="s">
        <v>67</v>
      </c>
      <c r="D26" s="81">
        <f>VLOOKUP(C26,'ｐ３'!$C$13:$G$45,2,FALSE)</f>
        <v>103899</v>
      </c>
      <c r="E26" s="162">
        <f t="shared" si="3"/>
        <v>-9038</v>
      </c>
      <c r="F26" s="78">
        <f t="shared" si="0"/>
        <v>-8.0026917662059383</v>
      </c>
      <c r="G26" s="82">
        <f>VLOOKUP(C26,'ｐ３'!$C$13:$G$45,3,FALSE)</f>
        <v>42274</v>
      </c>
      <c r="H26" s="82">
        <f t="shared" si="1"/>
        <v>-97</v>
      </c>
      <c r="I26" s="83">
        <f t="shared" si="2"/>
        <v>-0.22893016449930803</v>
      </c>
      <c r="J26" s="79">
        <f>VLOOKUP(C26,'ｐ３'!$C$13:$G$45,4,FALSE)</f>
        <v>112937</v>
      </c>
      <c r="K26" s="80">
        <f>VLOOKUP(C26,'ｐ３'!$C$13:$G$45,5,FALSE)</f>
        <v>42371</v>
      </c>
    </row>
    <row r="27" spans="3:11" ht="16.5" customHeight="1" x14ac:dyDescent="0.15">
      <c r="C27" s="14" t="s">
        <v>75</v>
      </c>
      <c r="D27" s="81">
        <f>VLOOKUP(C27,'ｐ３'!$C$13:$G$45,2,FALSE)</f>
        <v>4354</v>
      </c>
      <c r="E27" s="162">
        <f t="shared" si="3"/>
        <v>-780</v>
      </c>
      <c r="F27" s="78">
        <f t="shared" si="0"/>
        <v>-15.192832099727305</v>
      </c>
      <c r="G27" s="82">
        <f>VLOOKUP(C27,'ｐ３'!$C$13:$G$45,3,FALSE)</f>
        <v>1806</v>
      </c>
      <c r="H27" s="82">
        <f t="shared" si="1"/>
        <v>-183</v>
      </c>
      <c r="I27" s="83">
        <f t="shared" si="2"/>
        <v>-9.2006033182503781</v>
      </c>
      <c r="J27" s="81">
        <f>VLOOKUP(C27,'ｐ３'!$C$13:$G$45,4,FALSE)</f>
        <v>5134</v>
      </c>
      <c r="K27" s="84">
        <f>VLOOKUP(C27,'ｐ３'!$C$13:$G$45,5,FALSE)</f>
        <v>1989</v>
      </c>
    </row>
    <row r="28" spans="3:11" ht="16.5" customHeight="1" x14ac:dyDescent="0.15">
      <c r="C28" s="14" t="s">
        <v>76</v>
      </c>
      <c r="D28" s="81">
        <f>VLOOKUP(C28,'ｐ３'!$C$13:$G$45,2,FALSE)</f>
        <v>15129</v>
      </c>
      <c r="E28" s="162">
        <f t="shared" si="3"/>
        <v>-406</v>
      </c>
      <c r="F28" s="78">
        <f t="shared" si="0"/>
        <v>-2.6134534921145813</v>
      </c>
      <c r="G28" s="82">
        <f>VLOOKUP(C28,'ｐ３'!$C$13:$G$45,3,FALSE)</f>
        <v>6220</v>
      </c>
      <c r="H28" s="82">
        <f t="shared" si="1"/>
        <v>297</v>
      </c>
      <c r="I28" s="83">
        <f t="shared" si="2"/>
        <v>5.0143508357251454</v>
      </c>
      <c r="J28" s="81">
        <f>VLOOKUP(C28,'ｐ３'!$C$13:$G$45,4,FALSE)</f>
        <v>15535</v>
      </c>
      <c r="K28" s="84">
        <f>VLOOKUP(C28,'ｐ３'!$C$13:$G$45,5,FALSE)</f>
        <v>5923</v>
      </c>
    </row>
    <row r="29" spans="3:11" ht="16.5" customHeight="1" x14ac:dyDescent="0.15">
      <c r="C29" s="14" t="s">
        <v>77</v>
      </c>
      <c r="D29" s="81">
        <f>VLOOKUP(C29,'ｐ３'!$C$13:$G$45,2,FALSE)</f>
        <v>6426</v>
      </c>
      <c r="E29" s="162">
        <f t="shared" si="3"/>
        <v>-826</v>
      </c>
      <c r="F29" s="78">
        <f t="shared" si="0"/>
        <v>-11.389961389961389</v>
      </c>
      <c r="G29" s="82">
        <f>VLOOKUP(C29,'ｐ３'!$C$13:$G$45,3,FALSE)</f>
        <v>2324</v>
      </c>
      <c r="H29" s="82">
        <f t="shared" si="1"/>
        <v>-85</v>
      </c>
      <c r="I29" s="83">
        <f t="shared" si="2"/>
        <v>-3.5284350352843497</v>
      </c>
      <c r="J29" s="81">
        <f>VLOOKUP(C29,'ｐ３'!$C$13:$G$45,4,FALSE)</f>
        <v>7252</v>
      </c>
      <c r="K29" s="84">
        <f>VLOOKUP(C29,'ｐ３'!$C$13:$G$45,5,FALSE)</f>
        <v>2409</v>
      </c>
    </row>
    <row r="30" spans="3:11" ht="16.5" customHeight="1" x14ac:dyDescent="0.15">
      <c r="C30" s="36" t="s">
        <v>71</v>
      </c>
      <c r="D30" s="69">
        <f>SUM(D31:D39)</f>
        <v>156318</v>
      </c>
      <c r="E30" s="158">
        <f t="shared" si="3"/>
        <v>-21273</v>
      </c>
      <c r="F30" s="70">
        <f t="shared" si="0"/>
        <v>-11.978647566599655</v>
      </c>
      <c r="G30" s="71">
        <f>SUM(G31:G39)</f>
        <v>69657</v>
      </c>
      <c r="H30" s="71">
        <f t="shared" si="1"/>
        <v>-4963</v>
      </c>
      <c r="I30" s="72">
        <f t="shared" si="2"/>
        <v>-6.6510318949343343</v>
      </c>
      <c r="J30" s="69">
        <f>SUM(J31:J39)</f>
        <v>177591</v>
      </c>
      <c r="K30" s="73">
        <f>SUM(K31:K39)</f>
        <v>74620</v>
      </c>
    </row>
    <row r="31" spans="3:11" ht="16.5" customHeight="1" x14ac:dyDescent="0.15">
      <c r="C31" s="14" t="s">
        <v>78</v>
      </c>
      <c r="D31" s="79">
        <f>VLOOKUP(C31,'ｐ３'!$C$13:$G$45,2,FALSE)</f>
        <v>44277</v>
      </c>
      <c r="E31" s="162">
        <f t="shared" si="3"/>
        <v>-6092</v>
      </c>
      <c r="F31" s="78">
        <f t="shared" si="0"/>
        <v>-12.094740812801529</v>
      </c>
      <c r="G31" s="91">
        <f>VLOOKUP(C31,'ｐ３'!$C$13:$G$45,3,FALSE)</f>
        <v>19854</v>
      </c>
      <c r="H31" s="91">
        <f t="shared" si="1"/>
        <v>-1435</v>
      </c>
      <c r="I31" s="92">
        <f t="shared" si="2"/>
        <v>-6.7405702475456852</v>
      </c>
      <c r="J31" s="74">
        <f>VLOOKUP(C31,'ｐ３'!$C$13:$G$45,4,FALSE)</f>
        <v>50369</v>
      </c>
      <c r="K31" s="96">
        <f>VLOOKUP(C31,'ｐ３'!$C$13:$G$45,5,FALSE)</f>
        <v>21289</v>
      </c>
    </row>
    <row r="32" spans="3:11" ht="16.5" customHeight="1" x14ac:dyDescent="0.15">
      <c r="C32" s="14" t="s">
        <v>79</v>
      </c>
      <c r="D32" s="81">
        <f>VLOOKUP(C32,'ｐ３'!$C$13:$G$45,2,FALSE)</f>
        <v>30606</v>
      </c>
      <c r="E32" s="162">
        <f t="shared" si="3"/>
        <v>-4122</v>
      </c>
      <c r="F32" s="78">
        <f t="shared" si="0"/>
        <v>-11.869384934346927</v>
      </c>
      <c r="G32" s="82">
        <f>VLOOKUP(C32,'ｐ３'!$C$13:$G$45,3,FALSE)</f>
        <v>13179</v>
      </c>
      <c r="H32" s="82">
        <f t="shared" si="1"/>
        <v>-945</v>
      </c>
      <c r="I32" s="83">
        <f t="shared" si="2"/>
        <v>-6.6907391673746819</v>
      </c>
      <c r="J32" s="81">
        <f>VLOOKUP(C32,'ｐ３'!$C$13:$G$45,4,FALSE)</f>
        <v>34728</v>
      </c>
      <c r="K32" s="84">
        <f>VLOOKUP(C32,'ｐ３'!$C$13:$G$45,5,FALSE)</f>
        <v>14124</v>
      </c>
    </row>
    <row r="33" spans="3:11" ht="16.5" customHeight="1" x14ac:dyDescent="0.15">
      <c r="C33" s="14" t="s">
        <v>80</v>
      </c>
      <c r="D33" s="81">
        <f>VLOOKUP(C33,'ｐ３'!$C$13:$G$45,2,FALSE)</f>
        <v>16418</v>
      </c>
      <c r="E33" s="162">
        <f t="shared" si="3"/>
        <v>-1844</v>
      </c>
      <c r="F33" s="78">
        <f t="shared" si="0"/>
        <v>-10.097470156609356</v>
      </c>
      <c r="G33" s="82">
        <f>VLOOKUP(C33,'ｐ３'!$C$13:$G$45,3,FALSE)</f>
        <v>6793</v>
      </c>
      <c r="H33" s="82">
        <f t="shared" si="1"/>
        <v>-349</v>
      </c>
      <c r="I33" s="83">
        <f t="shared" si="2"/>
        <v>-4.8865863903668423</v>
      </c>
      <c r="J33" s="81">
        <f>VLOOKUP(C33,'ｐ３'!$C$13:$G$45,4,FALSE)</f>
        <v>18262</v>
      </c>
      <c r="K33" s="84">
        <f>VLOOKUP(C33,'ｐ３'!$C$13:$G$45,5,FALSE)</f>
        <v>7142</v>
      </c>
    </row>
    <row r="34" spans="3:11" ht="16.5" customHeight="1" x14ac:dyDescent="0.15">
      <c r="C34" s="14" t="s">
        <v>81</v>
      </c>
      <c r="D34" s="81">
        <f>VLOOKUP(C34,'ｐ３'!$C$13:$G$45,2,FALSE)</f>
        <v>28012</v>
      </c>
      <c r="E34" s="162">
        <f t="shared" si="3"/>
        <v>-4066</v>
      </c>
      <c r="F34" s="78">
        <f t="shared" si="0"/>
        <v>-12.675353825051438</v>
      </c>
      <c r="G34" s="82">
        <f>VLOOKUP(C34,'ｐ３'!$C$13:$G$45,3,FALSE)</f>
        <v>13619</v>
      </c>
      <c r="H34" s="82">
        <f t="shared" si="1"/>
        <v>-1106</v>
      </c>
      <c r="I34" s="83">
        <f t="shared" si="2"/>
        <v>-7.5110356536502554</v>
      </c>
      <c r="J34" s="81">
        <f>VLOOKUP(C34,'ｐ３'!$C$13:$G$45,4,FALSE)</f>
        <v>32078</v>
      </c>
      <c r="K34" s="84">
        <f>VLOOKUP(C34,'ｐ３'!$C$13:$G$45,5,FALSE)</f>
        <v>14725</v>
      </c>
    </row>
    <row r="35" spans="3:11" ht="16.5" customHeight="1" x14ac:dyDescent="0.15">
      <c r="C35" s="14" t="s">
        <v>82</v>
      </c>
      <c r="D35" s="81">
        <f>VLOOKUP(C35,'ｐ３'!$C$13:$G$45,2,FALSE)</f>
        <v>4337</v>
      </c>
      <c r="E35" s="162">
        <f t="shared" si="3"/>
        <v>-708</v>
      </c>
      <c r="F35" s="78">
        <f t="shared" si="0"/>
        <v>-14.033696729435086</v>
      </c>
      <c r="G35" s="82">
        <f>VLOOKUP(C35,'ｐ３'!$C$13:$G$45,3,FALSE)</f>
        <v>1842</v>
      </c>
      <c r="H35" s="82">
        <f t="shared" si="1"/>
        <v>-139</v>
      </c>
      <c r="I35" s="83">
        <f t="shared" si="2"/>
        <v>-7.0166582534073711</v>
      </c>
      <c r="J35" s="81">
        <f>VLOOKUP(C35,'ｐ３'!$C$13:$G$45,4,FALSE)</f>
        <v>5045</v>
      </c>
      <c r="K35" s="84">
        <f>VLOOKUP(C35,'ｐ３'!$C$13:$G$45,5,FALSE)</f>
        <v>1981</v>
      </c>
    </row>
    <row r="36" spans="3:11" ht="16.5" customHeight="1" x14ac:dyDescent="0.15">
      <c r="C36" s="14" t="s">
        <v>83</v>
      </c>
      <c r="D36" s="81">
        <f>VLOOKUP(C36,'ｐ３'!$C$13:$G$45,2,FALSE)</f>
        <v>9870</v>
      </c>
      <c r="E36" s="162">
        <f t="shared" si="3"/>
        <v>-1134</v>
      </c>
      <c r="F36" s="78">
        <f t="shared" si="0"/>
        <v>-10.305343511450381</v>
      </c>
      <c r="G36" s="82">
        <f>VLOOKUP(C36,'ｐ３'!$C$13:$G$45,3,FALSE)</f>
        <v>4356</v>
      </c>
      <c r="H36" s="82">
        <f t="shared" si="1"/>
        <v>-171</v>
      </c>
      <c r="I36" s="83">
        <f t="shared" si="2"/>
        <v>-3.7773359840954313</v>
      </c>
      <c r="J36" s="81">
        <f>VLOOKUP(C36,'ｐ３'!$C$13:$G$45,4,FALSE)</f>
        <v>11004</v>
      </c>
      <c r="K36" s="84">
        <f>VLOOKUP(C36,'ｐ３'!$C$13:$G$45,5,FALSE)</f>
        <v>4527</v>
      </c>
    </row>
    <row r="37" spans="3:11" ht="16.5" customHeight="1" x14ac:dyDescent="0.15">
      <c r="C37" s="14" t="s">
        <v>84</v>
      </c>
      <c r="D37" s="81">
        <f>VLOOKUP(C37,'ｐ３'!$C$13:$G$45,2,FALSE)</f>
        <v>12689</v>
      </c>
      <c r="E37" s="162">
        <f t="shared" si="3"/>
        <v>-1631</v>
      </c>
      <c r="F37" s="78">
        <f t="shared" si="0"/>
        <v>-11.389664804469268</v>
      </c>
      <c r="G37" s="82">
        <f>VLOOKUP(C37,'ｐ３'!$C$13:$G$45,3,FALSE)</f>
        <v>5387</v>
      </c>
      <c r="H37" s="82">
        <f t="shared" si="1"/>
        <v>-255</v>
      </c>
      <c r="I37" s="83">
        <f t="shared" si="2"/>
        <v>-4.519673874512586</v>
      </c>
      <c r="J37" s="81">
        <f>VLOOKUP(C37,'ｐ３'!$C$13:$G$45,4,FALSE)</f>
        <v>14320</v>
      </c>
      <c r="K37" s="84">
        <f>VLOOKUP(C37,'ｐ３'!$C$13:$G$45,5,FALSE)</f>
        <v>5642</v>
      </c>
    </row>
    <row r="38" spans="3:11" ht="16.5" customHeight="1" x14ac:dyDescent="0.15">
      <c r="C38" s="14" t="s">
        <v>85</v>
      </c>
      <c r="D38" s="81">
        <f>VLOOKUP(C38,'ｐ３'!$C$13:$G$45,2,FALSE)</f>
        <v>7429</v>
      </c>
      <c r="E38" s="162">
        <f t="shared" si="3"/>
        <v>-1297</v>
      </c>
      <c r="F38" s="78">
        <f t="shared" si="0"/>
        <v>-14.863625945450377</v>
      </c>
      <c r="G38" s="82">
        <f>VLOOKUP(C38,'ｐ３'!$C$13:$G$45,3,FALSE)</f>
        <v>3498</v>
      </c>
      <c r="H38" s="82">
        <f t="shared" si="1"/>
        <v>-459</v>
      </c>
      <c r="I38" s="83">
        <f t="shared" si="2"/>
        <v>-11.599696739954513</v>
      </c>
      <c r="J38" s="81">
        <f>VLOOKUP(C38,'ｐ３'!$C$13:$G$45,4,FALSE)</f>
        <v>8726</v>
      </c>
      <c r="K38" s="84">
        <f>VLOOKUP(C38,'ｐ３'!$C$13:$G$45,5,FALSE)</f>
        <v>3957</v>
      </c>
    </row>
    <row r="39" spans="3:11" ht="16.5" customHeight="1" x14ac:dyDescent="0.15">
      <c r="C39" s="14" t="s">
        <v>86</v>
      </c>
      <c r="D39" s="88">
        <f>VLOOKUP(C39,'ｐ３'!$C$13:$G$45,2,FALSE)</f>
        <v>2680</v>
      </c>
      <c r="E39" s="164">
        <f t="shared" si="3"/>
        <v>-379</v>
      </c>
      <c r="F39" s="89">
        <f t="shared" si="0"/>
        <v>-12.389669826740768</v>
      </c>
      <c r="G39" s="90">
        <f>VLOOKUP(C39,'ｐ３'!$C$13:$G$45,3,FALSE)</f>
        <v>1129</v>
      </c>
      <c r="H39" s="90">
        <f t="shared" si="1"/>
        <v>-104</v>
      </c>
      <c r="I39" s="94">
        <f t="shared" si="2"/>
        <v>-8.4347120843471188</v>
      </c>
      <c r="J39" s="85">
        <f>VLOOKUP(C39,'ｐ３'!$C$13:$G$45,4,FALSE)</f>
        <v>3059</v>
      </c>
      <c r="K39" s="97">
        <f>VLOOKUP(C39,'ｐ３'!$C$13:$G$45,5,FALSE)</f>
        <v>1233</v>
      </c>
    </row>
    <row r="40" spans="3:11" ht="16.5" customHeight="1" x14ac:dyDescent="0.15">
      <c r="C40" s="36" t="s">
        <v>72</v>
      </c>
      <c r="D40" s="69">
        <f>SUM(D41:D48)</f>
        <v>93950</v>
      </c>
      <c r="E40" s="158">
        <f t="shared" si="3"/>
        <v>-11413</v>
      </c>
      <c r="F40" s="70">
        <f t="shared" si="0"/>
        <v>-10.832075776126349</v>
      </c>
      <c r="G40" s="71">
        <f>SUM(G41:G48)</f>
        <v>40819</v>
      </c>
      <c r="H40" s="71">
        <f t="shared" si="1"/>
        <v>-1953</v>
      </c>
      <c r="I40" s="72">
        <f t="shared" si="2"/>
        <v>-4.5660712615729899</v>
      </c>
      <c r="J40" s="69">
        <f>SUM(J41:J48)</f>
        <v>105363</v>
      </c>
      <c r="K40" s="73">
        <f>SUM(K41:K48)</f>
        <v>42772</v>
      </c>
    </row>
    <row r="41" spans="3:11" ht="16.5" customHeight="1" x14ac:dyDescent="0.15">
      <c r="C41" s="38" t="s">
        <v>87</v>
      </c>
      <c r="D41" s="74">
        <f>VLOOKUP(C41,'ｐ３'!$C$13:$G$45,2,FALSE)</f>
        <v>29645</v>
      </c>
      <c r="E41" s="131">
        <f t="shared" si="3"/>
        <v>-3398</v>
      </c>
      <c r="F41" s="75">
        <f t="shared" si="0"/>
        <v>-10.28356989377478</v>
      </c>
      <c r="G41" s="76">
        <f>VLOOKUP(C41,'ｐ３'!$C$13:$G$45,3,FALSE)</f>
        <v>13419</v>
      </c>
      <c r="H41" s="76">
        <f t="shared" si="1"/>
        <v>-703</v>
      </c>
      <c r="I41" s="93">
        <f t="shared" si="2"/>
        <v>-4.9780484350658512</v>
      </c>
      <c r="J41" s="74">
        <f>VLOOKUP(C41,'ｐ３'!$C$13:$G$45,4,FALSE)</f>
        <v>33043</v>
      </c>
      <c r="K41" s="96">
        <f>VLOOKUP(C41,'ｐ３'!$C$13:$G$45,5,FALSE)</f>
        <v>14122</v>
      </c>
    </row>
    <row r="42" spans="3:11" ht="16.5" customHeight="1" x14ac:dyDescent="0.15">
      <c r="C42" s="14" t="s">
        <v>88</v>
      </c>
      <c r="D42" s="81">
        <f>VLOOKUP(C42,'ｐ３'!$C$13:$G$45,2,FALSE)</f>
        <v>22999</v>
      </c>
      <c r="E42" s="162">
        <f t="shared" si="3"/>
        <v>-2514</v>
      </c>
      <c r="F42" s="78">
        <f t="shared" si="0"/>
        <v>-9.8538000235174223</v>
      </c>
      <c r="G42" s="82">
        <f>VLOOKUP(C42,'ｐ３'!$C$13:$G$45,3,FALSE)</f>
        <v>10178</v>
      </c>
      <c r="H42" s="82">
        <f t="shared" si="1"/>
        <v>-377</v>
      </c>
      <c r="I42" s="83">
        <f t="shared" si="2"/>
        <v>-3.5717669351018499</v>
      </c>
      <c r="J42" s="81">
        <f>VLOOKUP(C42,'ｐ３'!$C$13:$G$45,4,FALSE)</f>
        <v>25513</v>
      </c>
      <c r="K42" s="84">
        <f>VLOOKUP(C42,'ｐ３'!$C$13:$G$45,5,FALSE)</f>
        <v>10555</v>
      </c>
    </row>
    <row r="43" spans="3:11" ht="16.5" customHeight="1" x14ac:dyDescent="0.15">
      <c r="C43" s="14" t="s">
        <v>89</v>
      </c>
      <c r="D43" s="81">
        <f>VLOOKUP(C43,'ｐ３'!$C$13:$G$45,2,FALSE)</f>
        <v>2132</v>
      </c>
      <c r="E43" s="162">
        <f t="shared" si="3"/>
        <v>-355</v>
      </c>
      <c r="F43" s="78">
        <f t="shared" si="0"/>
        <v>-14.274225975070365</v>
      </c>
      <c r="G43" s="82">
        <f>VLOOKUP(C43,'ｐ３'!$C$13:$G$45,3,FALSE)</f>
        <v>914</v>
      </c>
      <c r="H43" s="82">
        <f t="shared" si="1"/>
        <v>-113</v>
      </c>
      <c r="I43" s="83">
        <f t="shared" si="2"/>
        <v>-11.002921129503406</v>
      </c>
      <c r="J43" s="81">
        <f>VLOOKUP(C43,'ｐ３'!$C$13:$G$45,4,FALSE)</f>
        <v>2487</v>
      </c>
      <c r="K43" s="84">
        <f>VLOOKUP(C43,'ｐ３'!$C$13:$G$45,5,FALSE)</f>
        <v>1027</v>
      </c>
    </row>
    <row r="44" spans="3:11" ht="16.5" customHeight="1" x14ac:dyDescent="0.15">
      <c r="C44" s="14" t="s">
        <v>90</v>
      </c>
      <c r="D44" s="81">
        <f>VLOOKUP(C44,'ｐ３'!$C$13:$G$45,2,FALSE)</f>
        <v>7414</v>
      </c>
      <c r="E44" s="162">
        <f t="shared" si="3"/>
        <v>-1007</v>
      </c>
      <c r="F44" s="78">
        <f t="shared" si="0"/>
        <v>-11.958199738748366</v>
      </c>
      <c r="G44" s="82">
        <f>VLOOKUP(C44,'ｐ３'!$C$13:$G$45,3,FALSE)</f>
        <v>3207</v>
      </c>
      <c r="H44" s="82">
        <f t="shared" si="1"/>
        <v>-67</v>
      </c>
      <c r="I44" s="83">
        <f t="shared" si="2"/>
        <v>-2.0464263897373214</v>
      </c>
      <c r="J44" s="81">
        <f>VLOOKUP(C44,'ｐ３'!$C$13:$G$45,4,FALSE)</f>
        <v>8421</v>
      </c>
      <c r="K44" s="84">
        <f>VLOOKUP(C44,'ｐ３'!$C$13:$G$45,5,FALSE)</f>
        <v>3274</v>
      </c>
    </row>
    <row r="45" spans="3:11" ht="16.5" customHeight="1" x14ac:dyDescent="0.15">
      <c r="C45" s="14" t="s">
        <v>91</v>
      </c>
      <c r="D45" s="81">
        <f>VLOOKUP(C45,'ｐ３'!$C$13:$G$45,2,FALSE)</f>
        <v>3613</v>
      </c>
      <c r="E45" s="162">
        <f t="shared" si="3"/>
        <v>-323</v>
      </c>
      <c r="F45" s="78">
        <f t="shared" si="0"/>
        <v>-8.2063008130081272</v>
      </c>
      <c r="G45" s="82">
        <f>VLOOKUP(C45,'ｐ３'!$C$13:$G$45,3,FALSE)</f>
        <v>1441</v>
      </c>
      <c r="H45" s="82">
        <f t="shared" si="1"/>
        <v>-62</v>
      </c>
      <c r="I45" s="83">
        <f t="shared" si="2"/>
        <v>-4.1250831669993326</v>
      </c>
      <c r="J45" s="81">
        <f>VLOOKUP(C45,'ｐ３'!$C$13:$G$45,4,FALSE)</f>
        <v>3936</v>
      </c>
      <c r="K45" s="84">
        <f>VLOOKUP(C45,'ｐ３'!$C$13:$G$45,5,FALSE)</f>
        <v>1503</v>
      </c>
    </row>
    <row r="46" spans="3:11" ht="16.5" customHeight="1" x14ac:dyDescent="0.15">
      <c r="C46" s="14" t="s">
        <v>92</v>
      </c>
      <c r="D46" s="81">
        <f>VLOOKUP(C46,'ｐ３'!$C$13:$G$45,2,FALSE)</f>
        <v>4717</v>
      </c>
      <c r="E46" s="162">
        <f t="shared" si="3"/>
        <v>-661</v>
      </c>
      <c r="F46" s="78">
        <f t="shared" si="0"/>
        <v>-12.290814429155816</v>
      </c>
      <c r="G46" s="82">
        <f>VLOOKUP(C46,'ｐ３'!$C$13:$G$45,3,FALSE)</f>
        <v>1895</v>
      </c>
      <c r="H46" s="82">
        <f t="shared" si="1"/>
        <v>-29</v>
      </c>
      <c r="I46" s="83">
        <f t="shared" si="2"/>
        <v>-1.5072765072765115</v>
      </c>
      <c r="J46" s="81">
        <f>VLOOKUP(C46,'ｐ３'!$C$13:$G$45,4,FALSE)</f>
        <v>5378</v>
      </c>
      <c r="K46" s="84">
        <f>VLOOKUP(C46,'ｐ３'!$C$13:$G$45,5,FALSE)</f>
        <v>1924</v>
      </c>
    </row>
    <row r="47" spans="3:11" ht="16.5" customHeight="1" x14ac:dyDescent="0.15">
      <c r="C47" s="14" t="s">
        <v>68</v>
      </c>
      <c r="D47" s="81">
        <f>VLOOKUP(C47,'ｐ３'!$C$13:$G$45,2,FALSE)</f>
        <v>13415</v>
      </c>
      <c r="E47" s="162">
        <f t="shared" si="3"/>
        <v>-1676</v>
      </c>
      <c r="F47" s="78">
        <f t="shared" si="0"/>
        <v>-11.10595719302896</v>
      </c>
      <c r="G47" s="82">
        <f>VLOOKUP(C47,'ｐ３'!$C$13:$G$45,3,FALSE)</f>
        <v>5529</v>
      </c>
      <c r="H47" s="82">
        <f t="shared" si="1"/>
        <v>-264</v>
      </c>
      <c r="I47" s="83">
        <f t="shared" si="2"/>
        <v>-4.5572242361470732</v>
      </c>
      <c r="J47" s="81">
        <f>VLOOKUP(C47,'ｐ３'!$C$13:$G$45,4,FALSE)</f>
        <v>15091</v>
      </c>
      <c r="K47" s="84">
        <f>VLOOKUP(C47,'ｐ３'!$C$13:$G$45,5,FALSE)</f>
        <v>5793</v>
      </c>
    </row>
    <row r="48" spans="3:11" ht="16.5" customHeight="1" x14ac:dyDescent="0.15">
      <c r="C48" s="39" t="s">
        <v>93</v>
      </c>
      <c r="D48" s="85">
        <f>VLOOKUP(C48,'ｐ３'!$C$13:$G$45,2,FALSE)</f>
        <v>10015</v>
      </c>
      <c r="E48" s="163">
        <f t="shared" si="3"/>
        <v>-1479</v>
      </c>
      <c r="F48" s="86">
        <f t="shared" si="0"/>
        <v>-12.867583086827905</v>
      </c>
      <c r="G48" s="95">
        <f>VLOOKUP(C48,'ｐ３'!$C$13:$G$45,3,FALSE)</f>
        <v>4236</v>
      </c>
      <c r="H48" s="95">
        <f t="shared" si="1"/>
        <v>-338</v>
      </c>
      <c r="I48" s="87">
        <f t="shared" si="2"/>
        <v>-7.3895933537385217</v>
      </c>
      <c r="J48" s="85">
        <f>VLOOKUP(C48,'ｐ３'!$C$13:$G$45,4,FALSE)</f>
        <v>11494</v>
      </c>
      <c r="K48" s="97">
        <f>VLOOKUP(C48,'ｐ３'!$C$13:$G$45,5,FALSE)</f>
        <v>4574</v>
      </c>
    </row>
    <row r="49" ht="18" customHeight="1" x14ac:dyDescent="0.15"/>
    <row r="50" ht="18" customHeight="1" x14ac:dyDescent="0.15"/>
  </sheetData>
  <mergeCells count="3">
    <mergeCell ref="J9:K9"/>
    <mergeCell ref="D9:I9"/>
    <mergeCell ref="C9:C10"/>
  </mergeCells>
  <phoneticPr fontId="2"/>
  <printOptions horizontalCentered="1"/>
  <pageMargins left="0.59055118110236227" right="0.59055118110236227" top="0.78740157480314965" bottom="0.59055118110236227" header="0.59055118110236227" footer="0.39370078740157483"/>
  <pageSetup paperSize="9" orientation="portrait" r:id="rId1"/>
  <headerFooter alignWithMargins="0">
    <oddFooter>&amp;C&amp;"ＭＳ 明朝,標準"－５－</oddFooter>
  </headerFooter>
  <ignoredErrors>
    <ignoredError sqref="I11:J20 I21:J48 D21:D48 F21:G48 F11:G20 K11:K20 K21:K4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
  <sheetViews>
    <sheetView showGridLines="0" workbookViewId="0"/>
  </sheetViews>
  <sheetFormatPr defaultRowHeight="13.5" x14ac:dyDescent="0.15"/>
  <cols>
    <col min="1" max="1" width="2.625" style="20" customWidth="1"/>
    <col min="2" max="2" width="13.25" style="20" customWidth="1"/>
    <col min="3" max="3" width="15.125" style="20" customWidth="1"/>
    <col min="4" max="4" width="43.125" style="20" customWidth="1"/>
    <col min="5" max="5" width="15.25" style="20" customWidth="1"/>
    <col min="6" max="16384" width="9" style="20"/>
  </cols>
  <sheetData>
    <row r="1" spans="1:5" ht="19.5" customHeight="1" x14ac:dyDescent="0.15">
      <c r="A1" s="63" t="s">
        <v>194</v>
      </c>
    </row>
    <row r="2" spans="1:5" ht="19.5" customHeight="1" x14ac:dyDescent="0.15"/>
    <row r="3" spans="1:5" ht="39.950000000000003" customHeight="1" thickBot="1" x14ac:dyDescent="0.2">
      <c r="B3" s="191" t="s">
        <v>143</v>
      </c>
      <c r="C3" s="192"/>
      <c r="D3" s="33" t="s">
        <v>144</v>
      </c>
      <c r="E3" s="31" t="s">
        <v>161</v>
      </c>
    </row>
    <row r="4" spans="1:5" ht="54.95" customHeight="1" thickBot="1" x14ac:dyDescent="0.2">
      <c r="B4" s="34" t="s">
        <v>54</v>
      </c>
      <c r="C4" s="26" t="s">
        <v>162</v>
      </c>
      <c r="D4" s="27" t="s">
        <v>99</v>
      </c>
      <c r="E4" s="23" t="s">
        <v>195</v>
      </c>
    </row>
    <row r="5" spans="1:5" ht="54.95" customHeight="1" thickBot="1" x14ac:dyDescent="0.2">
      <c r="B5" s="193" t="s">
        <v>55</v>
      </c>
      <c r="C5" s="26" t="s">
        <v>63</v>
      </c>
      <c r="D5" s="27" t="s">
        <v>62</v>
      </c>
      <c r="E5" s="23" t="s">
        <v>196</v>
      </c>
    </row>
    <row r="6" spans="1:5" ht="54.95" customHeight="1" x14ac:dyDescent="0.15">
      <c r="B6" s="190"/>
      <c r="C6" s="28" t="s">
        <v>100</v>
      </c>
      <c r="D6" s="28" t="s">
        <v>101</v>
      </c>
      <c r="E6" s="24" t="s">
        <v>197</v>
      </c>
    </row>
    <row r="7" spans="1:5" ht="54.95" customHeight="1" x14ac:dyDescent="0.15">
      <c r="B7" s="34" t="s">
        <v>56</v>
      </c>
      <c r="C7" s="30"/>
      <c r="D7" s="29" t="s">
        <v>102</v>
      </c>
      <c r="E7" s="25" t="s">
        <v>198</v>
      </c>
    </row>
    <row r="8" spans="1:5" ht="54.95" customHeight="1" x14ac:dyDescent="0.15">
      <c r="B8" s="32" t="s">
        <v>60</v>
      </c>
      <c r="C8" s="29" t="s">
        <v>103</v>
      </c>
      <c r="D8" s="29" t="s">
        <v>104</v>
      </c>
      <c r="E8" s="25" t="s">
        <v>199</v>
      </c>
    </row>
    <row r="9" spans="1:5" ht="54.95" customHeight="1" x14ac:dyDescent="0.15">
      <c r="B9" s="190" t="s">
        <v>64</v>
      </c>
      <c r="C9" s="29" t="s">
        <v>65</v>
      </c>
      <c r="D9" s="29" t="s">
        <v>66</v>
      </c>
      <c r="E9" s="25" t="s">
        <v>200</v>
      </c>
    </row>
    <row r="10" spans="1:5" ht="54.95" customHeight="1" x14ac:dyDescent="0.15">
      <c r="B10" s="190"/>
      <c r="C10" s="29" t="s">
        <v>105</v>
      </c>
      <c r="D10" s="29" t="s">
        <v>106</v>
      </c>
      <c r="E10" s="25" t="s">
        <v>201</v>
      </c>
    </row>
    <row r="11" spans="1:5" ht="54.95" customHeight="1" x14ac:dyDescent="0.15">
      <c r="B11" s="34" t="s">
        <v>57</v>
      </c>
      <c r="C11" s="30"/>
      <c r="D11" s="29" t="s">
        <v>59</v>
      </c>
      <c r="E11" s="29" t="s">
        <v>58</v>
      </c>
    </row>
  </sheetData>
  <mergeCells count="3">
    <mergeCell ref="B9:B10"/>
    <mergeCell ref="B3:C3"/>
    <mergeCell ref="B5:B6"/>
  </mergeCells>
  <phoneticPr fontId="2"/>
  <printOptions horizontalCentered="1"/>
  <pageMargins left="0.59055118110236215" right="0.59055118110236215" top="0.78740157480314965" bottom="0.59055118110236215" header="0.59055118110236215" footer="0.39370078740157483"/>
  <pageSetup paperSize="9" orientation="portrait" r:id="rId1"/>
  <headerFooter alignWithMargins="0">
    <oddFooter>&amp;C&amp;"ＭＳ 明朝,標準"－６－</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0"/>
  <sheetViews>
    <sheetView workbookViewId="0">
      <selection activeCell="M15" sqref="M15"/>
    </sheetView>
  </sheetViews>
  <sheetFormatPr defaultRowHeight="13.5" x14ac:dyDescent="0.15"/>
  <cols>
    <col min="1" max="1" width="8.5" style="64" customWidth="1"/>
    <col min="2" max="2" width="9.125" style="64" bestFit="1" customWidth="1"/>
    <col min="3" max="3" width="12.125" style="64" customWidth="1"/>
    <col min="4" max="4" width="10.625" style="64" customWidth="1"/>
    <col min="5" max="5" width="7.875" style="64" customWidth="1"/>
    <col min="6" max="6" width="11.625" style="64" customWidth="1"/>
    <col min="7" max="7" width="10.625" style="64" customWidth="1"/>
    <col min="8" max="16384" width="9" style="64"/>
  </cols>
  <sheetData>
    <row r="1" spans="1:7" ht="20.100000000000001" customHeight="1" x14ac:dyDescent="0.15">
      <c r="A1" s="64" t="s">
        <v>116</v>
      </c>
    </row>
    <row r="2" spans="1:7" ht="20.100000000000001" customHeight="1" x14ac:dyDescent="0.15">
      <c r="B2" s="64" t="s">
        <v>163</v>
      </c>
      <c r="F2" s="64" t="s">
        <v>164</v>
      </c>
    </row>
    <row r="3" spans="1:7" ht="20.100000000000001" customHeight="1" x14ac:dyDescent="0.15">
      <c r="A3" s="120"/>
      <c r="B3" s="120" t="s">
        <v>7</v>
      </c>
      <c r="C3" s="120" t="s">
        <v>6</v>
      </c>
      <c r="E3" s="120"/>
      <c r="F3" s="120" t="s">
        <v>7</v>
      </c>
      <c r="G3" s="120" t="s">
        <v>6</v>
      </c>
    </row>
    <row r="4" spans="1:7" ht="20.100000000000001" customHeight="1" x14ac:dyDescent="0.15">
      <c r="A4" s="121" t="s">
        <v>176</v>
      </c>
      <c r="B4" s="122">
        <v>1262743</v>
      </c>
      <c r="C4" s="123" t="s">
        <v>95</v>
      </c>
      <c r="E4" s="121" t="s">
        <v>176</v>
      </c>
      <c r="F4" s="122">
        <v>221552</v>
      </c>
      <c r="G4" s="124" t="s">
        <v>95</v>
      </c>
    </row>
    <row r="5" spans="1:7" ht="20.100000000000001" customHeight="1" x14ac:dyDescent="0.15">
      <c r="A5" s="125" t="s">
        <v>177</v>
      </c>
      <c r="B5" s="122">
        <v>1346728</v>
      </c>
      <c r="C5" s="126">
        <v>6.7</v>
      </c>
      <c r="E5" s="125" t="s">
        <v>177</v>
      </c>
      <c r="F5" s="122">
        <v>233333</v>
      </c>
      <c r="G5" s="126">
        <f>((F5/F4)-1)*100</f>
        <v>5.3174875424279566</v>
      </c>
    </row>
    <row r="6" spans="1:7" ht="20.100000000000001" customHeight="1" x14ac:dyDescent="0.15">
      <c r="A6" s="121" t="s">
        <v>165</v>
      </c>
      <c r="B6" s="122">
        <v>1427097</v>
      </c>
      <c r="C6" s="127">
        <v>6</v>
      </c>
      <c r="E6" s="121" t="s">
        <v>165</v>
      </c>
      <c r="F6" s="122">
        <v>250280</v>
      </c>
      <c r="G6" s="127">
        <f t="shared" ref="G6:G16" si="0">((F6/F5)-1)*100</f>
        <v>7.2630103757291176</v>
      </c>
    </row>
    <row r="7" spans="1:7" ht="20.100000000000001" customHeight="1" x14ac:dyDescent="0.15">
      <c r="A7" s="125" t="s">
        <v>166</v>
      </c>
      <c r="B7" s="122">
        <v>1448517</v>
      </c>
      <c r="C7" s="127">
        <v>1.5</v>
      </c>
      <c r="E7" s="125" t="s">
        <v>166</v>
      </c>
      <c r="F7" s="122">
        <v>280978</v>
      </c>
      <c r="G7" s="127">
        <f t="shared" si="0"/>
        <v>12.265462681796379</v>
      </c>
    </row>
    <row r="8" spans="1:7" ht="20.100000000000001" customHeight="1" x14ac:dyDescent="0.15">
      <c r="A8" s="125" t="s">
        <v>167</v>
      </c>
      <c r="B8" s="122">
        <v>1411118</v>
      </c>
      <c r="C8" s="127">
        <v>-2.6</v>
      </c>
      <c r="E8" s="125" t="s">
        <v>167</v>
      </c>
      <c r="F8" s="122">
        <v>309851</v>
      </c>
      <c r="G8" s="127">
        <f t="shared" si="0"/>
        <v>10.275893486322762</v>
      </c>
    </row>
    <row r="9" spans="1:7" ht="20.100000000000001" customHeight="1" x14ac:dyDescent="0.15">
      <c r="A9" s="125" t="s">
        <v>168</v>
      </c>
      <c r="B9" s="122">
        <v>1371383</v>
      </c>
      <c r="C9" s="127">
        <v>-2.8</v>
      </c>
      <c r="E9" s="125" t="s">
        <v>168</v>
      </c>
      <c r="F9" s="122">
        <v>333953</v>
      </c>
      <c r="G9" s="127">
        <f t="shared" si="0"/>
        <v>7.7785774452882261</v>
      </c>
    </row>
    <row r="10" spans="1:7" ht="20.100000000000001" customHeight="1" x14ac:dyDescent="0.15">
      <c r="A10" s="125" t="s">
        <v>169</v>
      </c>
      <c r="B10" s="122">
        <v>1385563</v>
      </c>
      <c r="C10" s="127">
        <v>1</v>
      </c>
      <c r="E10" s="125" t="s">
        <v>169</v>
      </c>
      <c r="F10" s="122">
        <v>363677</v>
      </c>
      <c r="G10" s="127">
        <f t="shared" si="0"/>
        <v>8.900653684799952</v>
      </c>
    </row>
    <row r="11" spans="1:7" ht="20.100000000000001" customHeight="1" x14ac:dyDescent="0.15">
      <c r="A11" s="125" t="s">
        <v>170</v>
      </c>
      <c r="B11" s="122">
        <v>1421927</v>
      </c>
      <c r="C11" s="127">
        <v>2.6</v>
      </c>
      <c r="E11" s="125" t="s">
        <v>170</v>
      </c>
      <c r="F11" s="122">
        <v>397847</v>
      </c>
      <c r="G11" s="127">
        <f t="shared" si="0"/>
        <v>9.3957000305215921</v>
      </c>
    </row>
    <row r="12" spans="1:7" ht="20.100000000000001" customHeight="1" x14ac:dyDescent="0.15">
      <c r="A12" s="125" t="s">
        <v>171</v>
      </c>
      <c r="B12" s="122">
        <v>1433611</v>
      </c>
      <c r="C12" s="127">
        <v>0.8</v>
      </c>
      <c r="E12" s="125" t="s">
        <v>171</v>
      </c>
      <c r="F12" s="122">
        <v>412880</v>
      </c>
      <c r="G12" s="127">
        <f t="shared" si="0"/>
        <v>3.7785882512624269</v>
      </c>
    </row>
    <row r="13" spans="1:7" ht="20.100000000000001" customHeight="1" x14ac:dyDescent="0.15">
      <c r="A13" s="121" t="s">
        <v>98</v>
      </c>
      <c r="B13" s="122">
        <v>1416928</v>
      </c>
      <c r="C13" s="127">
        <v>-1.2</v>
      </c>
      <c r="E13" s="121" t="s">
        <v>98</v>
      </c>
      <c r="F13" s="122">
        <v>427458</v>
      </c>
      <c r="G13" s="127">
        <f t="shared" si="0"/>
        <v>3.5308079829490469</v>
      </c>
    </row>
    <row r="14" spans="1:7" ht="20.100000000000001" customHeight="1" x14ac:dyDescent="0.15">
      <c r="A14" s="125" t="s">
        <v>97</v>
      </c>
      <c r="B14" s="122">
        <v>1419505</v>
      </c>
      <c r="C14" s="127">
        <v>0.2</v>
      </c>
      <c r="E14" s="125" t="s">
        <v>97</v>
      </c>
      <c r="F14" s="122">
        <v>453722</v>
      </c>
      <c r="G14" s="127">
        <f t="shared" si="0"/>
        <v>6.1442293745818333</v>
      </c>
    </row>
    <row r="15" spans="1:7" ht="20.100000000000001" customHeight="1" x14ac:dyDescent="0.15">
      <c r="A15" s="125" t="s">
        <v>172</v>
      </c>
      <c r="B15" s="122">
        <v>1416180</v>
      </c>
      <c r="C15" s="127">
        <v>-0.2</v>
      </c>
      <c r="E15" s="125" t="s">
        <v>172</v>
      </c>
      <c r="F15" s="122">
        <v>476398</v>
      </c>
      <c r="G15" s="127">
        <f t="shared" si="0"/>
        <v>4.9977739673191968</v>
      </c>
    </row>
    <row r="16" spans="1:7" ht="20.100000000000001" customHeight="1" x14ac:dyDescent="0.15">
      <c r="A16" s="125" t="s">
        <v>173</v>
      </c>
      <c r="B16" s="122">
        <v>1385041</v>
      </c>
      <c r="C16" s="127">
        <f>((B16/B15)-1)*100</f>
        <v>-2.1988024121227578</v>
      </c>
      <c r="E16" s="125" t="s">
        <v>173</v>
      </c>
      <c r="F16" s="122">
        <v>483926</v>
      </c>
      <c r="G16" s="127">
        <f t="shared" si="0"/>
        <v>1.5801913526085398</v>
      </c>
    </row>
    <row r="17" spans="1:7" ht="20.100000000000001" customHeight="1" x14ac:dyDescent="0.15">
      <c r="A17" s="125" t="s">
        <v>174</v>
      </c>
      <c r="B17" s="122">
        <v>1330147</v>
      </c>
      <c r="C17" s="127">
        <f>((B17/B16)-1)*100</f>
        <v>-3.9633483774126566</v>
      </c>
      <c r="E17" s="125" t="s">
        <v>174</v>
      </c>
      <c r="F17" s="122">
        <v>483934</v>
      </c>
      <c r="G17" s="127">
        <f>((F17/F16)-1)*100</f>
        <v>1.6531453156165554E-3</v>
      </c>
    </row>
    <row r="18" spans="1:7" ht="20.100000000000001" customHeight="1" x14ac:dyDescent="0.15">
      <c r="A18" s="64" t="s">
        <v>175</v>
      </c>
      <c r="B18" s="64">
        <v>1279594</v>
      </c>
      <c r="C18" s="127">
        <f>((B18/B17)-1)*100</f>
        <v>-3.8005573820036442</v>
      </c>
      <c r="E18" s="64" t="s">
        <v>175</v>
      </c>
      <c r="F18" s="64">
        <v>493049</v>
      </c>
      <c r="G18" s="127">
        <f>((F18/F17)-1)*100</f>
        <v>1.8835213066244583</v>
      </c>
    </row>
    <row r="19" spans="1:7" ht="20.100000000000001" customHeight="1" x14ac:dyDescent="0.15">
      <c r="A19" s="128" t="s">
        <v>125</v>
      </c>
      <c r="B19" s="64">
        <v>1210534</v>
      </c>
      <c r="C19" s="127">
        <f>((B19/B18)-1)*100</f>
        <v>-5.3970243686669361</v>
      </c>
      <c r="E19" s="128" t="s">
        <v>125</v>
      </c>
      <c r="F19" s="64">
        <v>492436</v>
      </c>
      <c r="G19" s="127">
        <f>((F19/F18)-1)*100</f>
        <v>-0.12432841360594526</v>
      </c>
    </row>
    <row r="20" spans="1:7" ht="19.5" customHeight="1" x14ac:dyDescent="0.15">
      <c r="A20" s="64" t="s">
        <v>97</v>
      </c>
      <c r="B20" s="20">
        <v>1125502</v>
      </c>
      <c r="C20" s="156">
        <f>((B20/B19)-1)*100</f>
        <v>-7.0243380194195293</v>
      </c>
      <c r="E20" s="64" t="s">
        <v>97</v>
      </c>
      <c r="F20" s="20">
        <v>486376</v>
      </c>
      <c r="G20" s="156">
        <f>((F20/F19)-1)*100</f>
        <v>-1.2306167705041893</v>
      </c>
    </row>
  </sheetData>
  <phoneticPr fontId="2"/>
  <pageMargins left="0.84" right="0.42" top="0.2" bottom="0.6" header="0.2" footer="0.39"/>
  <pageSetup paperSize="9" scale="97" orientation="portrait" r:id="rId1"/>
  <headerFooter alignWithMargins="0">
    <oddFooter>&amp;C&amp;"ＭＳ 明朝,標準"－ １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（表紙）目次・利用に当たって</vt:lpstr>
      <vt:lpstr>ｐ１</vt:lpstr>
      <vt:lpstr>ｐ２</vt:lpstr>
      <vt:lpstr>ｐ３</vt:lpstr>
      <vt:lpstr>ｐ４</vt:lpstr>
      <vt:lpstr>ｐ５</vt:lpstr>
      <vt:lpstr>ｐ６</vt:lpstr>
      <vt:lpstr>グラフ元データ</vt:lpstr>
      <vt:lpstr>グラフ元データ!Print_Area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笹井 奈穂子</cp:lastModifiedBy>
  <cp:lastPrinted>2026-04-21T10:12:03Z</cp:lastPrinted>
  <dcterms:created xsi:type="dcterms:W3CDTF">1997-01-08T22:48:59Z</dcterms:created>
  <dcterms:modified xsi:type="dcterms:W3CDTF">2026-04-21T10:12:28Z</dcterms:modified>
</cp:coreProperties>
</file>