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4" sheetId="1" r:id="rId1"/>
  </sheets>
  <externalReferences>
    <externalReference r:id="rId4"/>
  </externalReferences>
  <definedNames>
    <definedName name="_xlnm.Print_Area" localSheetId="0">'14'!$A$1:$N$73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<sst xmlns="http://schemas.openxmlformats.org/spreadsheetml/2006/main" count="73" uniqueCount="46">
  <si>
    <t>14　上水道事業の供給収益・給水原価</t>
  </si>
  <si>
    <t>←左表を変更してください（自動参照ではありません）。</t>
  </si>
  <si>
    <t>年　　度</t>
  </si>
  <si>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2 2</t>
    </r>
  </si>
  <si>
    <t>新年度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</si>
  <si>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</si>
  <si>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</si>
  <si>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ラベル</t>
  </si>
  <si>
    <t>S60</t>
  </si>
  <si>
    <t>平成24年度の給水原価の内訳</t>
  </si>
  <si>
    <t>営業費用-受託工事費</t>
  </si>
  <si>
    <t>営業費用</t>
  </si>
  <si>
    <t>減価償却費</t>
  </si>
  <si>
    <t>資産減耗費</t>
  </si>
  <si>
    <t>原水浄水費</t>
  </si>
  <si>
    <t>業務総係費</t>
  </si>
  <si>
    <t>配水給水費</t>
  </si>
  <si>
    <t>その他</t>
  </si>
  <si>
    <t>営業外費用</t>
  </si>
  <si>
    <t>特別損失</t>
  </si>
  <si>
    <t>計</t>
  </si>
  <si>
    <t>計-材料及び不用品売却原価</t>
  </si>
  <si>
    <t>事業費用</t>
  </si>
  <si>
    <t>ラベル</t>
  </si>
  <si>
    <t>支払利息</t>
  </si>
  <si>
    <t>直接人件費</t>
  </si>
  <si>
    <t>間接人件費</t>
  </si>
  <si>
    <t>動力費</t>
  </si>
  <si>
    <t>修繕費</t>
  </si>
  <si>
    <t>薬品費</t>
  </si>
  <si>
    <t>受水費</t>
  </si>
  <si>
    <t>その他-（特別損失+材料及び不用品売却原価）</t>
  </si>
  <si>
    <t>計</t>
  </si>
  <si>
    <t>受託工事費</t>
  </si>
  <si>
    <t>計-（特別損失+材料及び不用品売却原価）</t>
  </si>
  <si>
    <t>合計</t>
  </si>
  <si>
    <t>※　東日本大震災の影響により、統計データの一部が得られなかった。</t>
  </si>
  <si>
    <t>年間有収水量</t>
  </si>
  <si>
    <t>給水収益</t>
  </si>
  <si>
    <t>収益</t>
  </si>
  <si>
    <t>原価</t>
  </si>
  <si>
    <t>←グラフのデータラベルは手作業で変更する必要があります。</t>
  </si>
  <si>
    <t>昭和60年度の給水原価の内訳</t>
  </si>
  <si>
    <t>←左表欄に下表の数値を入力してください。</t>
  </si>
  <si>
    <t>年　　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</si>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</sst>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0"/>
    <numFmt numFmtId="178" formatCode="\ 00.0"/>
    <numFmt numFmtId="179" formatCode="\ 000.0"/>
    <numFmt numFmtId="180" formatCode="#,##0.0_ ;[Red]\-#,##0.0\ "/>
    <numFmt numFmtId="181" formatCode="0.0"/>
    <numFmt numFmtId="182" formatCode="#,##0.0_ "/>
    <numFmt numFmtId="183" formatCode="\ 000,000"/>
    <numFmt numFmtId="184" formatCode="0.0_);[Red]\(0.0\)"/>
    <numFmt numFmtId="185" formatCode="_-* #,##0_-;\-* #,##0_-;_-* &quot;-&quot;_-;_-@_-"/>
    <numFmt numFmtId="186" formatCode="0_);[Red]\(0\)"/>
    <numFmt numFmtId="187" formatCode="#0.0&quot;円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0.5"/>
      <color indexed="10"/>
      <name val="ＭＳ 明朝"/>
      <family val="1"/>
    </font>
    <font>
      <sz val="10"/>
      <name val="Osaka"/>
      <family val="3"/>
    </font>
    <font>
      <sz val="10.75"/>
      <color indexed="8"/>
      <name val="ＭＳ 明朝"/>
      <family val="1"/>
    </font>
    <font>
      <vertAlign val="superscript"/>
      <sz val="10.7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.7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5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60" applyNumberFormat="1" applyFont="1">
      <alignment/>
      <protection/>
    </xf>
    <xf numFmtId="0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2" fillId="0" borderId="0" xfId="0" applyNumberFormat="1" applyFont="1" applyAlignment="1">
      <alignment/>
    </xf>
    <xf numFmtId="176" fontId="22" fillId="0" borderId="0" xfId="60" applyNumberFormat="1" applyFont="1">
      <alignment/>
      <protection/>
    </xf>
    <xf numFmtId="0" fontId="23" fillId="0" borderId="10" xfId="60" applyNumberFormat="1" applyFont="1" applyBorder="1" applyAlignment="1">
      <alignment horizontal="center" vertical="center"/>
      <protection/>
    </xf>
    <xf numFmtId="177" fontId="23" fillId="0" borderId="10" xfId="60" applyNumberFormat="1" applyFont="1" applyBorder="1" applyAlignment="1">
      <alignment horizontal="center" vertical="center"/>
      <protection/>
    </xf>
    <xf numFmtId="177" fontId="23" fillId="0" borderId="0" xfId="60" applyNumberFormat="1" applyFont="1" applyBorder="1" applyAlignment="1">
      <alignment horizontal="center" vertical="center"/>
      <protection/>
    </xf>
    <xf numFmtId="0" fontId="23" fillId="0" borderId="0" xfId="60" applyFont="1">
      <alignment/>
      <protection/>
    </xf>
    <xf numFmtId="176" fontId="23" fillId="0" borderId="0" xfId="60" applyNumberFormat="1" applyFont="1">
      <alignment/>
      <protection/>
    </xf>
    <xf numFmtId="0" fontId="23" fillId="0" borderId="10" xfId="60" applyNumberFormat="1" applyFont="1" applyBorder="1" applyAlignment="1">
      <alignment horizontal="center" vertical="center" wrapText="1"/>
      <protection/>
    </xf>
    <xf numFmtId="178" fontId="23" fillId="0" borderId="10" xfId="60" applyNumberFormat="1" applyFont="1" applyBorder="1" applyAlignment="1">
      <alignment vertical="center"/>
      <protection/>
    </xf>
    <xf numFmtId="179" fontId="23" fillId="0" borderId="10" xfId="60" applyNumberFormat="1" applyFont="1" applyBorder="1" applyAlignment="1">
      <alignment vertical="center"/>
      <protection/>
    </xf>
    <xf numFmtId="179" fontId="23" fillId="0" borderId="0" xfId="60" applyNumberFormat="1" applyFont="1" applyBorder="1" applyAlignment="1">
      <alignment vertical="center"/>
      <protection/>
    </xf>
    <xf numFmtId="180" fontId="25" fillId="0" borderId="10" xfId="48" applyNumberFormat="1" applyFont="1" applyBorder="1" applyAlignment="1">
      <alignment vertical="center"/>
    </xf>
    <xf numFmtId="0" fontId="26" fillId="0" borderId="0" xfId="60" applyNumberFormat="1" applyFont="1" applyAlignment="1">
      <alignment horizontal="center"/>
      <protection/>
    </xf>
    <xf numFmtId="0" fontId="26" fillId="0" borderId="0" xfId="60" applyNumberFormat="1" applyFont="1" applyAlignment="1">
      <alignment horizontal="center"/>
      <protection/>
    </xf>
    <xf numFmtId="181" fontId="22" fillId="0" borderId="10" xfId="60" applyNumberFormat="1" applyFont="1" applyBorder="1">
      <alignment/>
      <protection/>
    </xf>
    <xf numFmtId="182" fontId="22" fillId="0" borderId="0" xfId="60" applyNumberFormat="1" applyFont="1">
      <alignment/>
      <protection/>
    </xf>
    <xf numFmtId="181" fontId="22" fillId="0" borderId="0" xfId="60" applyNumberFormat="1" applyFont="1">
      <alignment/>
      <protection/>
    </xf>
    <xf numFmtId="181" fontId="22" fillId="0" borderId="11" xfId="60" applyNumberFormat="1" applyFont="1" applyBorder="1">
      <alignment/>
      <protection/>
    </xf>
    <xf numFmtId="183" fontId="25" fillId="0" borderId="0" xfId="60" applyNumberFormat="1" applyFont="1" applyBorder="1" applyAlignment="1">
      <alignment vertical="center"/>
      <protection/>
    </xf>
    <xf numFmtId="182" fontId="22" fillId="0" borderId="0" xfId="0" applyNumberFormat="1" applyFont="1" applyAlignment="1">
      <alignment/>
    </xf>
    <xf numFmtId="0" fontId="27" fillId="0" borderId="0" xfId="60" applyFont="1">
      <alignment/>
      <protection/>
    </xf>
    <xf numFmtId="184" fontId="23" fillId="0" borderId="10" xfId="60" applyNumberFormat="1" applyFont="1" applyBorder="1" applyAlignment="1">
      <alignment vertical="center"/>
      <protection/>
    </xf>
    <xf numFmtId="184" fontId="25" fillId="0" borderId="10" xfId="48" applyNumberFormat="1" applyFont="1" applyBorder="1" applyAlignment="1">
      <alignment vertical="center"/>
    </xf>
    <xf numFmtId="184" fontId="2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5"/>
          <c:w val="0.930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'14'!$B$108:$AC$108</c:f>
              <c:numCache/>
            </c:numRef>
          </c:cat>
          <c:val>
            <c:numRef>
              <c:f>'14'!$B$109:$AC$109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'14'!$B$108:$AC$108</c:f>
              <c:numCache/>
            </c:numRef>
          </c:cat>
          <c:val>
            <c:numRef>
              <c:f>'14'!$B$110:$AC$110</c:f>
              <c:numCache/>
            </c:numRef>
          </c:val>
          <c:smooth val="0"/>
        </c:ser>
        <c:marker val="1"/>
        <c:axId val="9172406"/>
        <c:axId val="52132415"/>
      </c:lineChart>
      <c:catAx>
        <c:axId val="91724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32415"/>
        <c:crosses val="autoZero"/>
        <c:auto val="1"/>
        <c:lblOffset val="100"/>
        <c:tickLblSkip val="1"/>
        <c:noMultiLvlLbl val="0"/>
      </c:catAx>
      <c:valAx>
        <c:axId val="52132415"/>
        <c:scaling>
          <c:orientation val="minMax"/>
          <c:min val="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172406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206.6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9225"/>
          <c:w val="0.6857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23.5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79.1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15.1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受水費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12.1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37.2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'14'!$Q$45:$Q$53</c:f>
              <c:strCache/>
            </c:strRef>
          </c:cat>
          <c:val>
            <c:numRef>
              <c:f>'14'!$R$45:$R$53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206.6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26875"/>
          <c:w val="0.65075"/>
          <c:h val="0.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79.1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資産減耗費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42.5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業務総計費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26.7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25.9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24.6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'14'!$Q$32:$Q$38</c:f>
              <c:strCache/>
            </c:strRef>
          </c:cat>
          <c:val>
            <c:numRef>
              <c:f>'14'!$R$32:$R$38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405"/>
          <c:w val="0.71925"/>
          <c:h val="0.6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'14'!$Q$45:$Q$53</c:f>
              <c:strCache/>
            </c:strRef>
          </c:cat>
          <c:val>
            <c:numRef>
              <c:f>'14'!$V$45:$V$53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485"/>
          <c:w val="0.7075"/>
          <c:h val="0.5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業務総係費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特別損失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'14'!$Q$32:$Q$39</c:f>
              <c:strCache/>
            </c:strRef>
          </c:cat>
          <c:val>
            <c:numRef>
              <c:f>'14'!$V$32:$V$39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-0.00075</cdr:y>
    </cdr:from>
    <cdr:to>
      <cdr:x>0.1435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（円／ｍ</a:t>
          </a:r>
          <a:r>
            <a:rPr lang="en-US" cap="none" sz="1075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0.94</cdr:x>
      <cdr:y>0.941</cdr:y>
    </cdr:from>
    <cdr:to>
      <cdr:x>0.99975</cdr:x>
      <cdr:y>0.99025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72400" y="375285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0.57975</cdr:x>
      <cdr:y>0.3675</cdr:y>
    </cdr:from>
    <cdr:to>
      <cdr:x>0.687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4791075" y="1457325"/>
          <a:ext cx="885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平均供給収益</a:t>
          </a:r>
        </a:p>
      </cdr:txBody>
    </cdr:sp>
  </cdr:relSizeAnchor>
  <cdr:relSizeAnchor xmlns:cdr="http://schemas.openxmlformats.org/drawingml/2006/chartDrawing">
    <cdr:from>
      <cdr:x>0.3375</cdr:x>
      <cdr:y>0.1385</cdr:y>
    </cdr:from>
    <cdr:to>
      <cdr:x>0.44275</cdr:x>
      <cdr:y>0.19575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2790825" y="55245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平均給水原価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0.9085</cdr:y>
    </cdr:from>
    <cdr:to>
      <cdr:x>0.94675</cdr:x>
      <cdr:y>0.96575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3676650"/>
          <a:ext cx="12573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182.1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0.93125</cdr:y>
    </cdr:from>
    <cdr:to>
      <cdr:x>0.89625</cdr:x>
      <cdr:y>0.995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3343275"/>
          <a:ext cx="11811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38100</xdr:rowOff>
    </xdr:from>
    <xdr:to>
      <xdr:col>13</xdr:col>
      <xdr:colOff>209550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276225" y="514350"/>
        <a:ext cx="8277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95250</xdr:rowOff>
    </xdr:from>
    <xdr:to>
      <xdr:col>6</xdr:col>
      <xdr:colOff>180975</xdr:colOff>
      <xdr:row>55</xdr:row>
      <xdr:rowOff>76200</xdr:rowOff>
    </xdr:to>
    <xdr:graphicFrame>
      <xdr:nvGraphicFramePr>
        <xdr:cNvPr id="2" name="グラフ 2"/>
        <xdr:cNvGraphicFramePr/>
      </xdr:nvGraphicFramePr>
      <xdr:xfrm>
        <a:off x="0" y="6229350"/>
        <a:ext cx="4391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342900</xdr:colOff>
      <xdr:row>39</xdr:row>
      <xdr:rowOff>9525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6915150" y="7439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390525</xdr:colOff>
      <xdr:row>31</xdr:row>
      <xdr:rowOff>57150</xdr:rowOff>
    </xdr:from>
    <xdr:to>
      <xdr:col>13</xdr:col>
      <xdr:colOff>390525</xdr:colOff>
      <xdr:row>56</xdr:row>
      <xdr:rowOff>57150</xdr:rowOff>
    </xdr:to>
    <xdr:graphicFrame>
      <xdr:nvGraphicFramePr>
        <xdr:cNvPr id="4" name="グラフ 4"/>
        <xdr:cNvGraphicFramePr/>
      </xdr:nvGraphicFramePr>
      <xdr:xfrm>
        <a:off x="4010025" y="6191250"/>
        <a:ext cx="47244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5</xdr:col>
      <xdr:colOff>571500</xdr:colOff>
      <xdr:row>101</xdr:row>
      <xdr:rowOff>57150</xdr:rowOff>
    </xdr:to>
    <xdr:graphicFrame>
      <xdr:nvGraphicFramePr>
        <xdr:cNvPr id="5" name="グラフ 5"/>
        <xdr:cNvGraphicFramePr/>
      </xdr:nvGraphicFramePr>
      <xdr:xfrm>
        <a:off x="0" y="14106525"/>
        <a:ext cx="41910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80</xdr:row>
      <xdr:rowOff>9525</xdr:rowOff>
    </xdr:from>
    <xdr:to>
      <xdr:col>12</xdr:col>
      <xdr:colOff>561975</xdr:colOff>
      <xdr:row>101</xdr:row>
      <xdr:rowOff>66675</xdr:rowOff>
    </xdr:to>
    <xdr:graphicFrame>
      <xdr:nvGraphicFramePr>
        <xdr:cNvPr id="6" name="グラフ 6"/>
        <xdr:cNvGraphicFramePr/>
      </xdr:nvGraphicFramePr>
      <xdr:xfrm>
        <a:off x="4191000" y="14106525"/>
        <a:ext cx="41243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86">
          <cell r="E86">
            <v>0</v>
          </cell>
          <cell r="F86">
            <v>7603</v>
          </cell>
          <cell r="G86">
            <v>9160</v>
          </cell>
          <cell r="H86">
            <v>1044</v>
          </cell>
          <cell r="I86">
            <v>0</v>
          </cell>
          <cell r="J86">
            <v>2870</v>
          </cell>
          <cell r="K86">
            <v>3701</v>
          </cell>
          <cell r="L86">
            <v>0</v>
          </cell>
          <cell r="M86">
            <v>3264</v>
          </cell>
          <cell r="N86">
            <v>0</v>
          </cell>
          <cell r="O86">
            <v>1068</v>
          </cell>
          <cell r="P86">
            <v>770</v>
          </cell>
          <cell r="Q86">
            <v>2858</v>
          </cell>
          <cell r="R86">
            <v>1297</v>
          </cell>
          <cell r="S86">
            <v>650</v>
          </cell>
          <cell r="T86">
            <v>1782</v>
          </cell>
          <cell r="U86">
            <v>1879</v>
          </cell>
          <cell r="V86">
            <v>2615</v>
          </cell>
          <cell r="W86">
            <v>2370</v>
          </cell>
          <cell r="X86">
            <v>904</v>
          </cell>
          <cell r="Y86">
            <v>0</v>
          </cell>
          <cell r="Z86">
            <v>561</v>
          </cell>
          <cell r="AA86">
            <v>501</v>
          </cell>
          <cell r="AB86">
            <v>0</v>
          </cell>
          <cell r="AC86">
            <v>0</v>
          </cell>
          <cell r="AD86">
            <v>1877</v>
          </cell>
          <cell r="AE86">
            <v>0</v>
          </cell>
          <cell r="AF86">
            <v>753</v>
          </cell>
          <cell r="AG86">
            <v>0</v>
          </cell>
          <cell r="AH86">
            <v>564</v>
          </cell>
          <cell r="AI86">
            <v>466</v>
          </cell>
          <cell r="AJ86">
            <v>475</v>
          </cell>
        </row>
        <row r="89">
          <cell r="E89">
            <v>29209</v>
          </cell>
          <cell r="F89">
            <v>0</v>
          </cell>
          <cell r="G89">
            <v>0</v>
          </cell>
          <cell r="H89">
            <v>0</v>
          </cell>
          <cell r="I89">
            <v>5492</v>
          </cell>
          <cell r="J89">
            <v>0</v>
          </cell>
          <cell r="K89">
            <v>0</v>
          </cell>
          <cell r="L89">
            <v>11318</v>
          </cell>
          <cell r="M89">
            <v>0</v>
          </cell>
          <cell r="N89">
            <v>8684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4595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116">
          <cell r="E116">
            <v>19948</v>
          </cell>
          <cell r="F116">
            <v>11681</v>
          </cell>
          <cell r="G116">
            <v>2308</v>
          </cell>
          <cell r="H116">
            <v>1117</v>
          </cell>
          <cell r="I116">
            <v>4391</v>
          </cell>
          <cell r="J116">
            <v>1576</v>
          </cell>
          <cell r="K116">
            <v>22726</v>
          </cell>
          <cell r="L116">
            <v>11294</v>
          </cell>
          <cell r="M116">
            <v>1126</v>
          </cell>
          <cell r="N116">
            <v>0</v>
          </cell>
          <cell r="O116">
            <v>8652</v>
          </cell>
          <cell r="P116">
            <v>1900</v>
          </cell>
          <cell r="Q116">
            <v>0</v>
          </cell>
          <cell r="R116">
            <v>0</v>
          </cell>
          <cell r="S116">
            <v>171</v>
          </cell>
          <cell r="T116">
            <v>373</v>
          </cell>
          <cell r="U116">
            <v>2648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228</v>
          </cell>
          <cell r="AJ116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92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217">
          <cell r="E217">
            <v>6220460</v>
          </cell>
          <cell r="F217">
            <v>2007714</v>
          </cell>
          <cell r="G217">
            <v>1944169</v>
          </cell>
          <cell r="H217">
            <v>180630</v>
          </cell>
          <cell r="I217">
            <v>756780</v>
          </cell>
          <cell r="J217">
            <v>484074</v>
          </cell>
          <cell r="K217">
            <v>671031</v>
          </cell>
          <cell r="L217">
            <v>1854567</v>
          </cell>
          <cell r="M217">
            <v>613152</v>
          </cell>
          <cell r="N217">
            <v>2078309</v>
          </cell>
          <cell r="O217">
            <v>255650</v>
          </cell>
          <cell r="P217">
            <v>149813</v>
          </cell>
          <cell r="Q217">
            <v>582718</v>
          </cell>
          <cell r="R217">
            <v>279904</v>
          </cell>
          <cell r="S217">
            <v>273872</v>
          </cell>
          <cell r="T217">
            <v>571342</v>
          </cell>
          <cell r="U217">
            <v>507380</v>
          </cell>
          <cell r="V217">
            <v>579895</v>
          </cell>
          <cell r="W217">
            <v>310196</v>
          </cell>
          <cell r="X217">
            <v>206829</v>
          </cell>
          <cell r="Y217">
            <v>0</v>
          </cell>
          <cell r="Z217">
            <v>136025</v>
          </cell>
          <cell r="AA217">
            <v>110219</v>
          </cell>
          <cell r="AB217">
            <v>804417</v>
          </cell>
          <cell r="AC217">
            <v>0</v>
          </cell>
          <cell r="AD217">
            <v>327886</v>
          </cell>
          <cell r="AE217">
            <v>0</v>
          </cell>
          <cell r="AF217">
            <v>176143</v>
          </cell>
          <cell r="AG217">
            <v>0</v>
          </cell>
          <cell r="AH217">
            <v>0</v>
          </cell>
          <cell r="AI217">
            <v>164972</v>
          </cell>
          <cell r="AJ217">
            <v>0</v>
          </cell>
        </row>
        <row r="229">
          <cell r="E229">
            <v>5219963</v>
          </cell>
          <cell r="F229">
            <v>1656391</v>
          </cell>
          <cell r="G229">
            <v>1950963</v>
          </cell>
          <cell r="H229">
            <v>204097</v>
          </cell>
          <cell r="I229">
            <v>693337</v>
          </cell>
          <cell r="J229">
            <v>443553</v>
          </cell>
          <cell r="K229">
            <v>548585</v>
          </cell>
          <cell r="L229">
            <v>1594033</v>
          </cell>
          <cell r="M229">
            <v>623564</v>
          </cell>
          <cell r="N229">
            <v>1956702</v>
          </cell>
          <cell r="O229">
            <v>337659</v>
          </cell>
          <cell r="P229">
            <v>154474</v>
          </cell>
          <cell r="Q229">
            <v>539632</v>
          </cell>
          <cell r="R229">
            <v>247839</v>
          </cell>
          <cell r="S229">
            <v>211809</v>
          </cell>
          <cell r="T229">
            <v>486972</v>
          </cell>
          <cell r="U229">
            <v>443473</v>
          </cell>
          <cell r="V229">
            <v>387168</v>
          </cell>
          <cell r="W229">
            <v>277799</v>
          </cell>
          <cell r="X229">
            <v>194361</v>
          </cell>
          <cell r="Y229">
            <v>0</v>
          </cell>
          <cell r="Z229">
            <v>114381</v>
          </cell>
          <cell r="AA229">
            <v>84207</v>
          </cell>
          <cell r="AB229">
            <v>701810</v>
          </cell>
          <cell r="AC229">
            <v>0</v>
          </cell>
          <cell r="AD229">
            <v>267713</v>
          </cell>
          <cell r="AE229">
            <v>0</v>
          </cell>
          <cell r="AF229">
            <v>259532</v>
          </cell>
          <cell r="AG229">
            <v>0</v>
          </cell>
          <cell r="AH229">
            <v>0</v>
          </cell>
          <cell r="AI229">
            <v>231052</v>
          </cell>
          <cell r="AJ229">
            <v>0</v>
          </cell>
        </row>
        <row r="232">
          <cell r="E232">
            <v>999656</v>
          </cell>
          <cell r="F232">
            <v>349466</v>
          </cell>
          <cell r="G232">
            <v>721276</v>
          </cell>
          <cell r="H232">
            <v>22537</v>
          </cell>
          <cell r="I232">
            <v>181471</v>
          </cell>
          <cell r="J232">
            <v>44496</v>
          </cell>
          <cell r="K232">
            <v>57812</v>
          </cell>
          <cell r="L232">
            <v>395843</v>
          </cell>
          <cell r="M232">
            <v>97041</v>
          </cell>
          <cell r="N232">
            <v>725642</v>
          </cell>
          <cell r="O232">
            <v>32148</v>
          </cell>
          <cell r="P232">
            <v>19403</v>
          </cell>
          <cell r="Q232">
            <v>186198</v>
          </cell>
          <cell r="R232">
            <v>60625</v>
          </cell>
          <cell r="S232">
            <v>30339</v>
          </cell>
          <cell r="T232">
            <v>76341</v>
          </cell>
          <cell r="U232">
            <v>119163</v>
          </cell>
          <cell r="V232">
            <v>66955</v>
          </cell>
          <cell r="W232">
            <v>72963</v>
          </cell>
          <cell r="X232">
            <v>32220</v>
          </cell>
          <cell r="Y232">
            <v>0</v>
          </cell>
          <cell r="Z232">
            <v>19011</v>
          </cell>
          <cell r="AA232">
            <v>28634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66497</v>
          </cell>
          <cell r="AG232">
            <v>0</v>
          </cell>
          <cell r="AH232">
            <v>0</v>
          </cell>
          <cell r="AI232">
            <v>63000</v>
          </cell>
          <cell r="AJ232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140184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</row>
        <row r="238">
          <cell r="E238">
            <v>297076</v>
          </cell>
          <cell r="F238">
            <v>221716</v>
          </cell>
          <cell r="G238">
            <v>264054</v>
          </cell>
          <cell r="H238">
            <v>37786</v>
          </cell>
          <cell r="I238">
            <v>118041</v>
          </cell>
          <cell r="J238">
            <v>74458</v>
          </cell>
          <cell r="K238">
            <v>112720</v>
          </cell>
          <cell r="L238">
            <v>340737</v>
          </cell>
          <cell r="M238">
            <v>123228</v>
          </cell>
          <cell r="N238">
            <v>268317</v>
          </cell>
          <cell r="O238">
            <v>79667</v>
          </cell>
          <cell r="P238">
            <v>14086</v>
          </cell>
          <cell r="Q238">
            <v>75364</v>
          </cell>
          <cell r="R238">
            <v>35792</v>
          </cell>
          <cell r="S238">
            <v>46058</v>
          </cell>
          <cell r="T238">
            <v>66660</v>
          </cell>
          <cell r="U238">
            <v>44319</v>
          </cell>
          <cell r="V238">
            <v>56623</v>
          </cell>
          <cell r="W238">
            <v>31251</v>
          </cell>
          <cell r="X238">
            <v>26089</v>
          </cell>
          <cell r="Y238">
            <v>0</v>
          </cell>
          <cell r="Z238">
            <v>14956</v>
          </cell>
          <cell r="AA238">
            <v>4195</v>
          </cell>
          <cell r="AB238">
            <v>82452</v>
          </cell>
          <cell r="AC238">
            <v>0</v>
          </cell>
          <cell r="AD238">
            <v>43576</v>
          </cell>
          <cell r="AE238">
            <v>0</v>
          </cell>
          <cell r="AF238">
            <v>12299</v>
          </cell>
          <cell r="AG238">
            <v>0</v>
          </cell>
          <cell r="AH238">
            <v>0</v>
          </cell>
          <cell r="AI238">
            <v>13405</v>
          </cell>
          <cell r="AJ238">
            <v>0</v>
          </cell>
        </row>
        <row r="241">
          <cell r="E241">
            <v>572012</v>
          </cell>
          <cell r="F241">
            <v>97479</v>
          </cell>
          <cell r="G241">
            <v>119339</v>
          </cell>
          <cell r="H241">
            <v>43885</v>
          </cell>
          <cell r="I241">
            <v>70923</v>
          </cell>
          <cell r="J241">
            <v>70401</v>
          </cell>
          <cell r="K241">
            <v>64900</v>
          </cell>
          <cell r="L241">
            <v>166721</v>
          </cell>
          <cell r="M241">
            <v>93899</v>
          </cell>
          <cell r="N241">
            <v>93283</v>
          </cell>
          <cell r="O241">
            <v>67100</v>
          </cell>
          <cell r="P241">
            <v>24242</v>
          </cell>
          <cell r="Q241">
            <v>45440</v>
          </cell>
          <cell r="R241">
            <v>42867</v>
          </cell>
          <cell r="S241">
            <v>21051</v>
          </cell>
          <cell r="T241">
            <v>64770</v>
          </cell>
          <cell r="U241">
            <v>12009</v>
          </cell>
          <cell r="V241">
            <v>69542</v>
          </cell>
          <cell r="W241">
            <v>28278</v>
          </cell>
          <cell r="X241">
            <v>41747</v>
          </cell>
          <cell r="Y241">
            <v>0</v>
          </cell>
          <cell r="Z241">
            <v>19921</v>
          </cell>
          <cell r="AA241">
            <v>5669</v>
          </cell>
          <cell r="AB241">
            <v>36369</v>
          </cell>
          <cell r="AC241">
            <v>0</v>
          </cell>
          <cell r="AD241">
            <v>63355</v>
          </cell>
          <cell r="AE241">
            <v>0</v>
          </cell>
          <cell r="AF241">
            <v>23768</v>
          </cell>
          <cell r="AG241">
            <v>0</v>
          </cell>
          <cell r="AH241">
            <v>0</v>
          </cell>
          <cell r="AI241">
            <v>26360</v>
          </cell>
          <cell r="AJ241">
            <v>0</v>
          </cell>
        </row>
        <row r="244">
          <cell r="E244">
            <v>2181644</v>
          </cell>
          <cell r="F244">
            <v>833558</v>
          </cell>
          <cell r="G244">
            <v>841012</v>
          </cell>
          <cell r="H244">
            <v>99791</v>
          </cell>
          <cell r="I244">
            <v>203751</v>
          </cell>
          <cell r="J244">
            <v>234714</v>
          </cell>
          <cell r="K244">
            <v>256105</v>
          </cell>
          <cell r="L244">
            <v>682134</v>
          </cell>
          <cell r="M244">
            <v>277083</v>
          </cell>
          <cell r="N244">
            <v>631501</v>
          </cell>
          <cell r="O244">
            <v>150519</v>
          </cell>
          <cell r="P244">
            <v>69591</v>
          </cell>
          <cell r="Q244">
            <v>197680</v>
          </cell>
          <cell r="R244">
            <v>107345</v>
          </cell>
          <cell r="S244">
            <v>112022</v>
          </cell>
          <cell r="T244">
            <v>255816</v>
          </cell>
          <cell r="U244">
            <v>227700</v>
          </cell>
          <cell r="V244">
            <v>191084</v>
          </cell>
          <cell r="W244">
            <v>128612</v>
          </cell>
          <cell r="X244">
            <v>94204</v>
          </cell>
          <cell r="Y244">
            <v>0</v>
          </cell>
          <cell r="Z244">
            <v>55042</v>
          </cell>
          <cell r="AA244">
            <v>45709</v>
          </cell>
          <cell r="AB244">
            <v>295765</v>
          </cell>
          <cell r="AC244">
            <v>0</v>
          </cell>
          <cell r="AD244">
            <v>121303</v>
          </cell>
          <cell r="AE244">
            <v>0</v>
          </cell>
          <cell r="AF244">
            <v>156671</v>
          </cell>
          <cell r="AG244">
            <v>0</v>
          </cell>
          <cell r="AH244">
            <v>0</v>
          </cell>
          <cell r="AI244">
            <v>123565</v>
          </cell>
          <cell r="AJ244">
            <v>0</v>
          </cell>
        </row>
        <row r="253">
          <cell r="E253">
            <v>293513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5833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6">
          <cell r="E256">
            <v>25034</v>
          </cell>
          <cell r="F256">
            <v>0</v>
          </cell>
          <cell r="G256">
            <v>342</v>
          </cell>
          <cell r="H256">
            <v>0</v>
          </cell>
          <cell r="I256">
            <v>27408</v>
          </cell>
          <cell r="J256">
            <v>0</v>
          </cell>
          <cell r="K256">
            <v>0</v>
          </cell>
          <cell r="L256">
            <v>0</v>
          </cell>
          <cell r="M256">
            <v>17516</v>
          </cell>
          <cell r="N256">
            <v>0</v>
          </cell>
          <cell r="O256">
            <v>271</v>
          </cell>
          <cell r="P256">
            <v>800</v>
          </cell>
          <cell r="Q256">
            <v>806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33286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9">
          <cell r="E259">
            <v>342663</v>
          </cell>
          <cell r="F259">
            <v>113722</v>
          </cell>
          <cell r="G259">
            <v>0</v>
          </cell>
          <cell r="H259">
            <v>0</v>
          </cell>
          <cell r="I259">
            <v>84056</v>
          </cell>
          <cell r="J259">
            <v>0</v>
          </cell>
          <cell r="K259">
            <v>54472</v>
          </cell>
          <cell r="L259">
            <v>0</v>
          </cell>
          <cell r="M259">
            <v>0</v>
          </cell>
          <cell r="N259">
            <v>136491</v>
          </cell>
          <cell r="O259">
            <v>0</v>
          </cell>
          <cell r="P259">
            <v>19462</v>
          </cell>
          <cell r="Q259">
            <v>31091</v>
          </cell>
          <cell r="R259">
            <v>0</v>
          </cell>
          <cell r="S259">
            <v>0</v>
          </cell>
          <cell r="T259">
            <v>0</v>
          </cell>
          <cell r="U259">
            <v>40079</v>
          </cell>
          <cell r="V259">
            <v>0</v>
          </cell>
          <cell r="W259">
            <v>16527</v>
          </cell>
          <cell r="X259">
            <v>0</v>
          </cell>
          <cell r="Y259">
            <v>0</v>
          </cell>
          <cell r="Z259">
            <v>4098</v>
          </cell>
          <cell r="AA259">
            <v>0</v>
          </cell>
          <cell r="AB259">
            <v>69664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</row>
        <row r="262">
          <cell r="E262">
            <v>102716</v>
          </cell>
          <cell r="F262">
            <v>40396</v>
          </cell>
          <cell r="G262">
            <v>4940</v>
          </cell>
          <cell r="H262">
            <v>0</v>
          </cell>
          <cell r="I262">
            <v>7112</v>
          </cell>
          <cell r="J262">
            <v>19484</v>
          </cell>
          <cell r="K262">
            <v>2576</v>
          </cell>
          <cell r="L262">
            <v>8315</v>
          </cell>
          <cell r="M262">
            <v>14797</v>
          </cell>
          <cell r="N262">
            <v>18293</v>
          </cell>
          <cell r="O262">
            <v>6736</v>
          </cell>
          <cell r="P262">
            <v>1057</v>
          </cell>
          <cell r="Q262">
            <v>2380</v>
          </cell>
          <cell r="R262">
            <v>1210</v>
          </cell>
          <cell r="S262">
            <v>2339</v>
          </cell>
          <cell r="T262">
            <v>23293</v>
          </cell>
          <cell r="U262">
            <v>203</v>
          </cell>
          <cell r="V262">
            <v>2964</v>
          </cell>
          <cell r="W262">
            <v>168</v>
          </cell>
          <cell r="X262">
            <v>101</v>
          </cell>
          <cell r="Y262">
            <v>0</v>
          </cell>
          <cell r="Z262">
            <v>1353</v>
          </cell>
          <cell r="AA262">
            <v>0</v>
          </cell>
          <cell r="AB262">
            <v>77376</v>
          </cell>
          <cell r="AC262">
            <v>0</v>
          </cell>
          <cell r="AD262">
            <v>6193</v>
          </cell>
          <cell r="AE262">
            <v>0</v>
          </cell>
          <cell r="AF262">
            <v>297</v>
          </cell>
          <cell r="AG262">
            <v>0</v>
          </cell>
          <cell r="AH262">
            <v>0</v>
          </cell>
          <cell r="AI262">
            <v>4722</v>
          </cell>
          <cell r="AJ262">
            <v>0</v>
          </cell>
        </row>
        <row r="265">
          <cell r="E265">
            <v>405649</v>
          </cell>
          <cell r="F265">
            <v>54</v>
          </cell>
          <cell r="G265">
            <v>0</v>
          </cell>
          <cell r="H265">
            <v>98</v>
          </cell>
          <cell r="I265">
            <v>575</v>
          </cell>
          <cell r="J265">
            <v>0</v>
          </cell>
          <cell r="K265">
            <v>0</v>
          </cell>
          <cell r="L265">
            <v>283</v>
          </cell>
          <cell r="M265">
            <v>0</v>
          </cell>
          <cell r="N265">
            <v>83175</v>
          </cell>
          <cell r="O265">
            <v>1218</v>
          </cell>
          <cell r="P265">
            <v>0</v>
          </cell>
          <cell r="Q265">
            <v>673</v>
          </cell>
          <cell r="R265">
            <v>0</v>
          </cell>
          <cell r="S265">
            <v>0</v>
          </cell>
          <cell r="T265">
            <v>92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</row>
        <row r="268">
          <cell r="E268">
            <v>588036</v>
          </cell>
          <cell r="F268">
            <v>294791</v>
          </cell>
          <cell r="G268">
            <v>213416</v>
          </cell>
          <cell r="H268">
            <v>31064</v>
          </cell>
          <cell r="I268">
            <v>46289</v>
          </cell>
          <cell r="J268">
            <v>90258</v>
          </cell>
          <cell r="K268">
            <v>54848</v>
          </cell>
          <cell r="L268">
            <v>223470</v>
          </cell>
          <cell r="M268">
            <v>107912</v>
          </cell>
          <cell r="N268">
            <v>168839</v>
          </cell>
          <cell r="O268">
            <v>60512</v>
          </cell>
          <cell r="P268">
            <v>28266</v>
          </cell>
          <cell r="Q268">
            <v>86718</v>
          </cell>
          <cell r="R268">
            <v>18205</v>
          </cell>
          <cell r="S268">
            <v>31848</v>
          </cell>
          <cell r="T268">
            <v>94041</v>
          </cell>
          <cell r="U268">
            <v>144151</v>
          </cell>
          <cell r="V268">
            <v>80810</v>
          </cell>
          <cell r="W268">
            <v>19556</v>
          </cell>
          <cell r="X268">
            <v>49054</v>
          </cell>
          <cell r="Y268">
            <v>0</v>
          </cell>
          <cell r="Z268">
            <v>22016</v>
          </cell>
          <cell r="AA268">
            <v>20342</v>
          </cell>
          <cell r="AB268">
            <v>39478</v>
          </cell>
          <cell r="AC268">
            <v>0</v>
          </cell>
          <cell r="AD268">
            <v>43893</v>
          </cell>
          <cell r="AE268">
            <v>0</v>
          </cell>
          <cell r="AF268">
            <v>50737</v>
          </cell>
          <cell r="AG268">
            <v>0</v>
          </cell>
          <cell r="AH268">
            <v>0</v>
          </cell>
          <cell r="AI268">
            <v>51560</v>
          </cell>
          <cell r="AJ268">
            <v>0</v>
          </cell>
        </row>
        <row r="271">
          <cell r="E271">
            <v>19948</v>
          </cell>
          <cell r="F271">
            <v>11681</v>
          </cell>
          <cell r="G271">
            <v>2308</v>
          </cell>
          <cell r="H271">
            <v>1117</v>
          </cell>
          <cell r="I271">
            <v>4391</v>
          </cell>
          <cell r="J271">
            <v>1576</v>
          </cell>
          <cell r="K271">
            <v>22726</v>
          </cell>
          <cell r="L271">
            <v>11294</v>
          </cell>
          <cell r="M271">
            <v>1126</v>
          </cell>
          <cell r="N271">
            <v>0</v>
          </cell>
          <cell r="O271">
            <v>8652</v>
          </cell>
          <cell r="P271">
            <v>1900</v>
          </cell>
          <cell r="Q271">
            <v>0</v>
          </cell>
          <cell r="R271">
            <v>0</v>
          </cell>
          <cell r="S271">
            <v>171</v>
          </cell>
          <cell r="T271">
            <v>373</v>
          </cell>
          <cell r="U271">
            <v>2648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7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228</v>
          </cell>
          <cell r="AJ271">
            <v>0</v>
          </cell>
        </row>
        <row r="292">
          <cell r="E292">
            <v>810884</v>
          </cell>
          <cell r="F292">
            <v>236991</v>
          </cell>
          <cell r="G292">
            <v>118924</v>
          </cell>
          <cell r="H292">
            <v>28912</v>
          </cell>
          <cell r="I292">
            <v>155354</v>
          </cell>
          <cell r="J292">
            <v>59342</v>
          </cell>
          <cell r="K292">
            <v>82849</v>
          </cell>
          <cell r="L292">
            <v>164936</v>
          </cell>
          <cell r="M292">
            <v>59779</v>
          </cell>
          <cell r="N292">
            <v>112731</v>
          </cell>
          <cell r="O292">
            <v>32789</v>
          </cell>
          <cell r="P292">
            <v>25325</v>
          </cell>
          <cell r="Q292">
            <v>50925</v>
          </cell>
          <cell r="R292">
            <v>34220</v>
          </cell>
          <cell r="S292">
            <v>17886</v>
          </cell>
          <cell r="T292">
            <v>52757</v>
          </cell>
          <cell r="U292">
            <v>21298</v>
          </cell>
          <cell r="V292">
            <v>42998</v>
          </cell>
          <cell r="W292">
            <v>32420</v>
          </cell>
          <cell r="X292">
            <v>22859</v>
          </cell>
          <cell r="Y292">
            <v>0</v>
          </cell>
          <cell r="Z292">
            <v>12398</v>
          </cell>
          <cell r="AA292">
            <v>13202</v>
          </cell>
          <cell r="AB292">
            <v>78268</v>
          </cell>
          <cell r="AC292">
            <v>0</v>
          </cell>
          <cell r="AD292">
            <v>37199</v>
          </cell>
          <cell r="AE292">
            <v>0</v>
          </cell>
          <cell r="AF292">
            <v>24574</v>
          </cell>
          <cell r="AG292">
            <v>0</v>
          </cell>
          <cell r="AH292">
            <v>0</v>
          </cell>
          <cell r="AI292">
            <v>19582</v>
          </cell>
          <cell r="AJ292">
            <v>0</v>
          </cell>
        </row>
        <row r="295">
          <cell r="E295">
            <v>428933</v>
          </cell>
          <cell r="F295">
            <v>50064</v>
          </cell>
          <cell r="G295">
            <v>24786</v>
          </cell>
          <cell r="H295">
            <v>6718</v>
          </cell>
          <cell r="I295">
            <v>65362</v>
          </cell>
          <cell r="J295">
            <v>13269</v>
          </cell>
          <cell r="K295">
            <v>19358</v>
          </cell>
          <cell r="L295">
            <v>31583</v>
          </cell>
          <cell r="M295">
            <v>22495</v>
          </cell>
          <cell r="N295">
            <v>26900</v>
          </cell>
          <cell r="O295">
            <v>8191</v>
          </cell>
          <cell r="P295">
            <v>8538</v>
          </cell>
          <cell r="Q295">
            <v>12344</v>
          </cell>
          <cell r="R295">
            <v>12975</v>
          </cell>
          <cell r="S295">
            <v>3297</v>
          </cell>
          <cell r="T295">
            <v>10164</v>
          </cell>
          <cell r="U295">
            <v>16459</v>
          </cell>
          <cell r="V295">
            <v>15181</v>
          </cell>
          <cell r="W295">
            <v>6826</v>
          </cell>
          <cell r="X295">
            <v>6572</v>
          </cell>
          <cell r="Y295">
            <v>0</v>
          </cell>
          <cell r="Z295">
            <v>2803</v>
          </cell>
          <cell r="AA295">
            <v>3220</v>
          </cell>
          <cell r="AB295">
            <v>16450</v>
          </cell>
          <cell r="AC295">
            <v>0</v>
          </cell>
          <cell r="AD295">
            <v>13060</v>
          </cell>
          <cell r="AE295">
            <v>0</v>
          </cell>
          <cell r="AF295">
            <v>5599</v>
          </cell>
          <cell r="AG295">
            <v>0</v>
          </cell>
          <cell r="AH295">
            <v>0</v>
          </cell>
          <cell r="AI295">
            <v>4478</v>
          </cell>
          <cell r="AJ295">
            <v>0</v>
          </cell>
        </row>
        <row r="298">
          <cell r="E298">
            <v>150978</v>
          </cell>
          <cell r="F298">
            <v>145710</v>
          </cell>
          <cell r="G298">
            <v>81988</v>
          </cell>
          <cell r="H298">
            <v>11585</v>
          </cell>
          <cell r="I298">
            <v>66729</v>
          </cell>
          <cell r="J298">
            <v>27626</v>
          </cell>
          <cell r="K298">
            <v>45598</v>
          </cell>
          <cell r="L298">
            <v>111238</v>
          </cell>
          <cell r="M298">
            <v>51685</v>
          </cell>
          <cell r="N298">
            <v>63403</v>
          </cell>
          <cell r="O298">
            <v>20301</v>
          </cell>
          <cell r="P298">
            <v>12702</v>
          </cell>
          <cell r="Q298">
            <v>0</v>
          </cell>
          <cell r="R298">
            <v>12217</v>
          </cell>
          <cell r="S298">
            <v>16650</v>
          </cell>
          <cell r="T298">
            <v>17219</v>
          </cell>
          <cell r="U298">
            <v>0</v>
          </cell>
          <cell r="V298">
            <v>33461</v>
          </cell>
          <cell r="W298">
            <v>15947</v>
          </cell>
          <cell r="X298">
            <v>14702</v>
          </cell>
          <cell r="Y298">
            <v>0</v>
          </cell>
          <cell r="Z298">
            <v>10090</v>
          </cell>
          <cell r="AA298">
            <v>2954</v>
          </cell>
          <cell r="AB298">
            <v>19565</v>
          </cell>
          <cell r="AC298">
            <v>0</v>
          </cell>
          <cell r="AD298">
            <v>2758</v>
          </cell>
          <cell r="AE298">
            <v>0</v>
          </cell>
          <cell r="AF298">
            <v>9897</v>
          </cell>
          <cell r="AG298">
            <v>0</v>
          </cell>
          <cell r="AH298">
            <v>0</v>
          </cell>
          <cell r="AI298">
            <v>19750</v>
          </cell>
          <cell r="AJ298">
            <v>0</v>
          </cell>
        </row>
        <row r="301">
          <cell r="E301">
            <v>593881</v>
          </cell>
          <cell r="F301">
            <v>84979</v>
          </cell>
          <cell r="G301">
            <v>96130</v>
          </cell>
          <cell r="H301">
            <v>11445</v>
          </cell>
          <cell r="I301">
            <v>41661</v>
          </cell>
          <cell r="J301">
            <v>30343</v>
          </cell>
          <cell r="K301">
            <v>26957</v>
          </cell>
          <cell r="L301">
            <v>130905</v>
          </cell>
          <cell r="M301">
            <v>47667</v>
          </cell>
          <cell r="N301">
            <v>200576</v>
          </cell>
          <cell r="O301">
            <v>32804</v>
          </cell>
          <cell r="P301">
            <v>6743</v>
          </cell>
          <cell r="Q301">
            <v>40060</v>
          </cell>
          <cell r="R301">
            <v>36282</v>
          </cell>
          <cell r="S301">
            <v>21250</v>
          </cell>
          <cell r="T301">
            <v>29362</v>
          </cell>
          <cell r="U301">
            <v>21469</v>
          </cell>
          <cell r="V301">
            <v>42478</v>
          </cell>
          <cell r="W301">
            <v>27673</v>
          </cell>
          <cell r="X301">
            <v>17469</v>
          </cell>
          <cell r="Y301">
            <v>0</v>
          </cell>
          <cell r="Z301">
            <v>9279</v>
          </cell>
          <cell r="AA301">
            <v>4233</v>
          </cell>
          <cell r="AB301">
            <v>55542</v>
          </cell>
          <cell r="AC301">
            <v>0</v>
          </cell>
          <cell r="AD301">
            <v>5703</v>
          </cell>
          <cell r="AE301">
            <v>0</v>
          </cell>
          <cell r="AF301">
            <v>6660</v>
          </cell>
          <cell r="AG301">
            <v>0</v>
          </cell>
          <cell r="AH301">
            <v>0</v>
          </cell>
          <cell r="AI301">
            <v>16372</v>
          </cell>
          <cell r="AJ301">
            <v>0</v>
          </cell>
        </row>
        <row r="304">
          <cell r="E304">
            <v>47406</v>
          </cell>
          <cell r="F304">
            <v>18258</v>
          </cell>
          <cell r="G304">
            <v>15280</v>
          </cell>
          <cell r="H304">
            <v>673</v>
          </cell>
          <cell r="I304">
            <v>4865</v>
          </cell>
          <cell r="J304">
            <v>2360</v>
          </cell>
          <cell r="K304">
            <v>1854</v>
          </cell>
          <cell r="L304">
            <v>3494</v>
          </cell>
          <cell r="M304">
            <v>2050</v>
          </cell>
          <cell r="N304">
            <v>12962</v>
          </cell>
          <cell r="O304">
            <v>1801</v>
          </cell>
          <cell r="P304">
            <v>375</v>
          </cell>
          <cell r="Q304">
            <v>0</v>
          </cell>
          <cell r="R304">
            <v>1196</v>
          </cell>
          <cell r="S304">
            <v>2119</v>
          </cell>
          <cell r="T304">
            <v>1748</v>
          </cell>
          <cell r="U304">
            <v>0</v>
          </cell>
          <cell r="V304">
            <v>4014</v>
          </cell>
          <cell r="W304">
            <v>6909</v>
          </cell>
          <cell r="X304">
            <v>2589</v>
          </cell>
          <cell r="Y304">
            <v>0</v>
          </cell>
          <cell r="Z304">
            <v>2938</v>
          </cell>
          <cell r="AA304">
            <v>155</v>
          </cell>
          <cell r="AB304">
            <v>3489</v>
          </cell>
          <cell r="AC304">
            <v>0</v>
          </cell>
          <cell r="AD304">
            <v>0</v>
          </cell>
          <cell r="AE304">
            <v>0</v>
          </cell>
          <cell r="AF304">
            <v>150</v>
          </cell>
          <cell r="AG304">
            <v>0</v>
          </cell>
          <cell r="AH304">
            <v>0</v>
          </cell>
          <cell r="AI304">
            <v>2009</v>
          </cell>
          <cell r="AJ304">
            <v>0</v>
          </cell>
        </row>
        <row r="307">
          <cell r="E307">
            <v>588031</v>
          </cell>
          <cell r="F307">
            <v>287452</v>
          </cell>
          <cell r="G307">
            <v>213040</v>
          </cell>
          <cell r="H307">
            <v>31064</v>
          </cell>
          <cell r="I307">
            <v>32732</v>
          </cell>
          <cell r="J307">
            <v>81565</v>
          </cell>
          <cell r="K307">
            <v>54530</v>
          </cell>
          <cell r="L307">
            <v>213964</v>
          </cell>
          <cell r="M307">
            <v>81755</v>
          </cell>
          <cell r="N307">
            <v>167190</v>
          </cell>
          <cell r="O307">
            <v>57932</v>
          </cell>
          <cell r="P307">
            <v>28266</v>
          </cell>
          <cell r="Q307">
            <v>84877</v>
          </cell>
          <cell r="R307">
            <v>16941</v>
          </cell>
          <cell r="S307">
            <v>31848</v>
          </cell>
          <cell r="T307">
            <v>70049</v>
          </cell>
          <cell r="U307">
            <v>134068</v>
          </cell>
          <cell r="V307">
            <v>80643</v>
          </cell>
          <cell r="W307">
            <v>19519</v>
          </cell>
          <cell r="X307">
            <v>48990</v>
          </cell>
          <cell r="Y307">
            <v>0</v>
          </cell>
          <cell r="Z307">
            <v>22010</v>
          </cell>
          <cell r="AA307">
            <v>20120</v>
          </cell>
          <cell r="AB307">
            <v>38928</v>
          </cell>
          <cell r="AC307">
            <v>0</v>
          </cell>
          <cell r="AD307">
            <v>40740</v>
          </cell>
          <cell r="AE307">
            <v>0</v>
          </cell>
          <cell r="AF307">
            <v>50737</v>
          </cell>
          <cell r="AG307">
            <v>0</v>
          </cell>
          <cell r="AH307">
            <v>0</v>
          </cell>
          <cell r="AI307">
            <v>51560</v>
          </cell>
          <cell r="AJ307">
            <v>0</v>
          </cell>
        </row>
        <row r="310">
          <cell r="E310">
            <v>2181644</v>
          </cell>
          <cell r="F310">
            <v>833558</v>
          </cell>
          <cell r="G310">
            <v>841012</v>
          </cell>
          <cell r="H310">
            <v>99791</v>
          </cell>
          <cell r="I310">
            <v>203751</v>
          </cell>
          <cell r="J310">
            <v>234714</v>
          </cell>
          <cell r="K310">
            <v>256105</v>
          </cell>
          <cell r="L310">
            <v>682134</v>
          </cell>
          <cell r="M310">
            <v>277083</v>
          </cell>
          <cell r="N310">
            <v>631501</v>
          </cell>
          <cell r="O310">
            <v>150519</v>
          </cell>
          <cell r="P310">
            <v>69591</v>
          </cell>
          <cell r="Q310">
            <v>197680</v>
          </cell>
          <cell r="R310">
            <v>107345</v>
          </cell>
          <cell r="S310">
            <v>112022</v>
          </cell>
          <cell r="T310">
            <v>255816</v>
          </cell>
          <cell r="U310">
            <v>227700</v>
          </cell>
          <cell r="V310">
            <v>191084</v>
          </cell>
          <cell r="W310">
            <v>128612</v>
          </cell>
          <cell r="X310">
            <v>94204</v>
          </cell>
          <cell r="Y310">
            <v>0</v>
          </cell>
          <cell r="Z310">
            <v>55042</v>
          </cell>
          <cell r="AA310">
            <v>45709</v>
          </cell>
          <cell r="AB310">
            <v>295765</v>
          </cell>
          <cell r="AC310">
            <v>0</v>
          </cell>
          <cell r="AD310">
            <v>121303</v>
          </cell>
          <cell r="AE310">
            <v>0</v>
          </cell>
          <cell r="AF310">
            <v>156671</v>
          </cell>
          <cell r="AG310">
            <v>0</v>
          </cell>
          <cell r="AH310">
            <v>0</v>
          </cell>
          <cell r="AI310">
            <v>123565</v>
          </cell>
          <cell r="AJ310">
            <v>0</v>
          </cell>
        </row>
        <row r="313">
          <cell r="E313">
            <v>0</v>
          </cell>
          <cell r="F313">
            <v>0</v>
          </cell>
          <cell r="G313">
            <v>453397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203029</v>
          </cell>
          <cell r="M313">
            <v>0</v>
          </cell>
          <cell r="N313">
            <v>563927</v>
          </cell>
          <cell r="O313">
            <v>0</v>
          </cell>
          <cell r="P313">
            <v>0</v>
          </cell>
          <cell r="Q313">
            <v>79840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10686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6">
          <cell r="E316">
            <v>1001156</v>
          </cell>
          <cell r="F316">
            <v>305851</v>
          </cell>
          <cell r="G316">
            <v>321788</v>
          </cell>
          <cell r="H316">
            <v>46090</v>
          </cell>
          <cell r="I316">
            <v>146155</v>
          </cell>
          <cell r="J316">
            <v>86168</v>
          </cell>
          <cell r="K316">
            <v>138908</v>
          </cell>
          <cell r="L316">
            <v>287514</v>
          </cell>
          <cell r="M316">
            <v>172572</v>
          </cell>
          <cell r="N316">
            <v>346351</v>
          </cell>
          <cell r="O316">
            <v>102215</v>
          </cell>
          <cell r="P316">
            <v>32300</v>
          </cell>
          <cell r="Q316">
            <v>159818</v>
          </cell>
          <cell r="R316">
            <v>44868</v>
          </cell>
          <cell r="S316">
            <v>38756</v>
          </cell>
          <cell r="T316">
            <v>144271</v>
          </cell>
          <cell r="U316">
            <v>169278</v>
          </cell>
          <cell r="V316">
            <v>58119</v>
          </cell>
          <cell r="W316">
            <v>48763</v>
          </cell>
          <cell r="X316">
            <v>36030</v>
          </cell>
          <cell r="Y316">
            <v>0</v>
          </cell>
          <cell r="Z316">
            <v>21844</v>
          </cell>
          <cell r="AA316">
            <v>14956</v>
          </cell>
          <cell r="AB316">
            <v>233281</v>
          </cell>
          <cell r="AC316">
            <v>0</v>
          </cell>
          <cell r="AD316">
            <v>57557</v>
          </cell>
          <cell r="AE316">
            <v>0</v>
          </cell>
          <cell r="AF316">
            <v>55981</v>
          </cell>
          <cell r="AG316">
            <v>0</v>
          </cell>
          <cell r="AH316">
            <v>0</v>
          </cell>
          <cell r="AI316">
            <v>45524</v>
          </cell>
          <cell r="AJ316">
            <v>0</v>
          </cell>
        </row>
        <row r="322">
          <cell r="E322">
            <v>25034</v>
          </cell>
          <cell r="F322">
            <v>0</v>
          </cell>
          <cell r="G322">
            <v>342</v>
          </cell>
          <cell r="H322">
            <v>0</v>
          </cell>
          <cell r="I322">
            <v>27408</v>
          </cell>
          <cell r="J322">
            <v>0</v>
          </cell>
          <cell r="K322">
            <v>0</v>
          </cell>
          <cell r="L322">
            <v>0</v>
          </cell>
          <cell r="M322">
            <v>17516</v>
          </cell>
          <cell r="N322">
            <v>0</v>
          </cell>
          <cell r="O322">
            <v>271</v>
          </cell>
          <cell r="P322">
            <v>800</v>
          </cell>
          <cell r="Q322">
            <v>806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33286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</sheetData>
      <sheetData sheetId="27">
        <row r="32">
          <cell r="Q32" t="str">
            <v>減価償却費</v>
          </cell>
          <cell r="R32">
            <v>8573921</v>
          </cell>
          <cell r="V32">
            <v>29.6</v>
          </cell>
        </row>
        <row r="33">
          <cell r="Q33" t="str">
            <v>資産減耗費</v>
          </cell>
          <cell r="R33">
            <v>349021</v>
          </cell>
        </row>
        <row r="34">
          <cell r="Q34" t="str">
            <v>原水浄水費</v>
          </cell>
          <cell r="R34">
            <v>4608921</v>
          </cell>
          <cell r="V34">
            <v>24.2</v>
          </cell>
        </row>
        <row r="35">
          <cell r="Q35" t="str">
            <v>業務総係費</v>
          </cell>
          <cell r="R35">
            <v>2897655</v>
          </cell>
          <cell r="V35">
            <v>26.2</v>
          </cell>
        </row>
        <row r="36">
          <cell r="Q36" t="str">
            <v>配水給水費</v>
          </cell>
          <cell r="R36">
            <v>2804271</v>
          </cell>
          <cell r="V36">
            <v>23.7</v>
          </cell>
        </row>
        <row r="37">
          <cell r="Q37" t="str">
            <v>その他</v>
          </cell>
          <cell r="R37">
            <v>491817</v>
          </cell>
          <cell r="V37">
            <v>6.6</v>
          </cell>
        </row>
        <row r="38">
          <cell r="Q38" t="str">
            <v>営業外費用</v>
          </cell>
          <cell r="R38">
            <v>2660110</v>
          </cell>
          <cell r="V38">
            <v>47.6</v>
          </cell>
        </row>
        <row r="39">
          <cell r="Q39" t="str">
            <v>特別損失</v>
          </cell>
          <cell r="V39">
            <v>0.2</v>
          </cell>
        </row>
        <row r="45">
          <cell r="Q45" t="str">
            <v>支払利息</v>
          </cell>
          <cell r="R45">
            <v>2548551</v>
          </cell>
          <cell r="V45">
            <v>47.3</v>
          </cell>
        </row>
        <row r="46">
          <cell r="Q46" t="str">
            <v>直接人件費</v>
          </cell>
          <cell r="R46">
            <v>2349402</v>
          </cell>
          <cell r="V46">
            <v>29.2</v>
          </cell>
        </row>
        <row r="47">
          <cell r="Q47" t="str">
            <v>間接人件費</v>
          </cell>
          <cell r="R47">
            <v>835625</v>
          </cell>
          <cell r="V47">
            <v>6</v>
          </cell>
        </row>
        <row r="48">
          <cell r="Q48" t="str">
            <v>減価償却費</v>
          </cell>
          <cell r="R48">
            <v>8573921</v>
          </cell>
          <cell r="V48">
            <v>29.6</v>
          </cell>
        </row>
        <row r="49">
          <cell r="Q49" t="str">
            <v>動力費</v>
          </cell>
          <cell r="R49">
            <v>964753</v>
          </cell>
          <cell r="V49">
            <v>11.9</v>
          </cell>
        </row>
        <row r="50">
          <cell r="Q50" t="str">
            <v>修繕費</v>
          </cell>
          <cell r="R50">
            <v>1637923</v>
          </cell>
          <cell r="V50">
            <v>10.9</v>
          </cell>
        </row>
        <row r="51">
          <cell r="Q51" t="str">
            <v>薬品費</v>
          </cell>
          <cell r="R51">
            <v>138694</v>
          </cell>
          <cell r="V51">
            <v>1.3</v>
          </cell>
        </row>
        <row r="52">
          <cell r="Q52" t="str">
            <v>受水費</v>
          </cell>
          <cell r="R52">
            <v>1310879</v>
          </cell>
          <cell r="V52">
            <v>0</v>
          </cell>
        </row>
        <row r="53">
          <cell r="Q53" t="str">
            <v>その他-（特別損失+材料及び不用品売却原価）</v>
          </cell>
          <cell r="R53">
            <v>4025876</v>
          </cell>
          <cell r="V53">
            <v>22</v>
          </cell>
        </row>
        <row r="108">
          <cell r="B108">
            <v>60</v>
          </cell>
          <cell r="C108">
            <v>61</v>
          </cell>
          <cell r="D108">
            <v>62</v>
          </cell>
          <cell r="E108">
            <v>63</v>
          </cell>
          <cell r="F108">
            <v>1</v>
          </cell>
          <cell r="G108">
            <v>2</v>
          </cell>
          <cell r="H108">
            <v>3</v>
          </cell>
          <cell r="I108">
            <v>4</v>
          </cell>
          <cell r="J108">
            <v>5</v>
          </cell>
          <cell r="K108">
            <v>6</v>
          </cell>
          <cell r="L108">
            <v>7</v>
          </cell>
          <cell r="M108">
            <v>8</v>
          </cell>
          <cell r="N108">
            <v>9</v>
          </cell>
          <cell r="O108">
            <v>10</v>
          </cell>
          <cell r="P108">
            <v>11</v>
          </cell>
          <cell r="Q108">
            <v>12</v>
          </cell>
          <cell r="R108">
            <v>13</v>
          </cell>
          <cell r="S108">
            <v>14</v>
          </cell>
          <cell r="T108">
            <v>15</v>
          </cell>
          <cell r="U108">
            <v>16</v>
          </cell>
          <cell r="V108">
            <v>17</v>
          </cell>
          <cell r="W108">
            <v>18</v>
          </cell>
          <cell r="X108">
            <v>19</v>
          </cell>
          <cell r="Y108">
            <v>20</v>
          </cell>
          <cell r="Z108">
            <v>21</v>
          </cell>
          <cell r="AA108">
            <v>22</v>
          </cell>
          <cell r="AB108">
            <v>23</v>
          </cell>
          <cell r="AC108">
            <v>24</v>
          </cell>
        </row>
        <row r="109">
          <cell r="B109">
            <v>143.4</v>
          </cell>
          <cell r="C109">
            <v>153</v>
          </cell>
          <cell r="D109">
            <v>155.8</v>
          </cell>
          <cell r="E109">
            <v>156.7</v>
          </cell>
          <cell r="F109">
            <v>160.8</v>
          </cell>
          <cell r="G109">
            <v>161.9</v>
          </cell>
          <cell r="H109">
            <v>162.9</v>
          </cell>
          <cell r="I109">
            <v>163.7</v>
          </cell>
          <cell r="J109">
            <v>170.3</v>
          </cell>
          <cell r="K109">
            <v>178.5</v>
          </cell>
          <cell r="L109">
            <v>180.3</v>
          </cell>
          <cell r="M109">
            <v>184.1</v>
          </cell>
          <cell r="N109">
            <v>194.6</v>
          </cell>
          <cell r="O109">
            <v>198</v>
          </cell>
          <cell r="P109">
            <v>200.9</v>
          </cell>
          <cell r="Q109">
            <v>200.6</v>
          </cell>
          <cell r="R109">
            <v>201.8</v>
          </cell>
          <cell r="S109">
            <v>202.1</v>
          </cell>
          <cell r="T109">
            <v>203</v>
          </cell>
          <cell r="U109">
            <v>203.4077751764843</v>
          </cell>
          <cell r="V109">
            <v>198.8186908105139</v>
          </cell>
          <cell r="W109">
            <v>206.7017680611852</v>
          </cell>
          <cell r="X109">
            <v>204.3854108390031</v>
          </cell>
          <cell r="Y109">
            <v>205.16574454270273</v>
          </cell>
          <cell r="Z109">
            <v>205.59710626273005</v>
          </cell>
          <cell r="AA109">
            <v>207.0787525177543</v>
          </cell>
          <cell r="AB109">
            <v>219.73001930867375</v>
          </cell>
          <cell r="AC109">
            <v>205.3738299639989</v>
          </cell>
        </row>
        <row r="110">
          <cell r="B110">
            <v>158.1</v>
          </cell>
          <cell r="C110">
            <v>165.4</v>
          </cell>
          <cell r="D110">
            <v>163.2</v>
          </cell>
          <cell r="E110">
            <v>166</v>
          </cell>
          <cell r="F110">
            <v>173.6</v>
          </cell>
          <cell r="G110">
            <v>172.3</v>
          </cell>
          <cell r="H110">
            <v>184.5</v>
          </cell>
          <cell r="I110">
            <v>188</v>
          </cell>
          <cell r="J110">
            <v>194.4</v>
          </cell>
          <cell r="K110">
            <v>196.5</v>
          </cell>
          <cell r="L110">
            <v>203.2</v>
          </cell>
          <cell r="M110">
            <v>211.4</v>
          </cell>
          <cell r="N110">
            <v>212.5</v>
          </cell>
          <cell r="O110">
            <v>213.3</v>
          </cell>
          <cell r="P110">
            <v>211.9</v>
          </cell>
          <cell r="Q110">
            <v>207.5</v>
          </cell>
          <cell r="R110">
            <v>212.1</v>
          </cell>
          <cell r="S110">
            <v>210.5</v>
          </cell>
          <cell r="T110">
            <v>210.2</v>
          </cell>
          <cell r="U110">
            <v>206.67946682453828</v>
          </cell>
          <cell r="V110">
            <v>200.74401793070456</v>
          </cell>
          <cell r="W110">
            <v>208.62944078645708</v>
          </cell>
          <cell r="X110">
            <v>205.70255003519156</v>
          </cell>
          <cell r="Y110">
            <v>211.00522181272805</v>
          </cell>
          <cell r="Z110">
            <v>207.6</v>
          </cell>
          <cell r="AA110">
            <v>204.4422264040322</v>
          </cell>
          <cell r="AB110">
            <v>232.50520576988603</v>
          </cell>
          <cell r="AC110">
            <v>206.64288747346072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AE110"/>
  <sheetViews>
    <sheetView tabSelected="1" view="pageBreakPreview" zoomScale="80" zoomScaleSheetLayoutView="80" zoomScalePageLayoutView="0" workbookViewId="0" topLeftCell="A1">
      <selection activeCell="T53" sqref="T53"/>
    </sheetView>
  </sheetViews>
  <sheetFormatPr defaultColWidth="5.875" defaultRowHeight="13.5"/>
  <cols>
    <col min="1" max="1" width="16.50390625" style="2" customWidth="1"/>
    <col min="2" max="14" width="7.75390625" style="2" customWidth="1"/>
    <col min="15" max="16" width="5.875" style="3" customWidth="1"/>
    <col min="17" max="17" width="10.375" style="3" bestFit="1" customWidth="1"/>
    <col min="18" max="18" width="14.25390625" style="5" bestFit="1" customWidth="1"/>
    <col min="19" max="19" width="5.875" style="3" customWidth="1"/>
    <col min="20" max="20" width="7.25390625" style="3" customWidth="1"/>
    <col min="21" max="21" width="5.875" style="3" customWidth="1"/>
    <col min="22" max="22" width="11.375" style="3" customWidth="1"/>
    <col min="23" max="23" width="5.75390625" style="3" customWidth="1"/>
    <col min="24" max="25" width="5.875" style="3" customWidth="1"/>
    <col min="26" max="26" width="8.50390625" style="3" customWidth="1"/>
    <col min="27" max="27" width="8.375" style="3" bestFit="1" customWidth="1"/>
    <col min="28" max="29" width="8.375" style="3" customWidth="1"/>
    <col min="30" max="30" width="8.25390625" style="3" customWidth="1"/>
    <col min="31" max="31" width="8.375" style="3" customWidth="1"/>
    <col min="32" max="16384" width="5.875" style="3" customWidth="1"/>
  </cols>
  <sheetData>
    <row r="1" ht="24">
      <c r="A1" s="1" t="s">
        <v>0</v>
      </c>
    </row>
    <row r="26" ht="12.75">
      <c r="Q26" s="4" t="s">
        <v>1</v>
      </c>
    </row>
    <row r="27" spans="1:18" s="9" customFormat="1" ht="24" customHeight="1">
      <c r="A27" s="6" t="s">
        <v>2</v>
      </c>
      <c r="B27" s="7">
        <v>50</v>
      </c>
      <c r="C27" s="7">
        <v>60</v>
      </c>
      <c r="D27" s="6">
        <v>7</v>
      </c>
      <c r="E27" s="7">
        <v>15</v>
      </c>
      <c r="F27" s="7">
        <v>16</v>
      </c>
      <c r="G27" s="7">
        <v>17</v>
      </c>
      <c r="H27" s="7">
        <v>18</v>
      </c>
      <c r="I27" s="7">
        <v>19</v>
      </c>
      <c r="J27" s="7">
        <v>20</v>
      </c>
      <c r="K27" s="7">
        <v>21</v>
      </c>
      <c r="L27" s="7" t="s">
        <v>3</v>
      </c>
      <c r="M27" s="7">
        <v>23</v>
      </c>
      <c r="N27" s="7">
        <v>24</v>
      </c>
      <c r="O27" s="8"/>
      <c r="Q27" s="6" t="s">
        <v>4</v>
      </c>
      <c r="R27" s="10"/>
    </row>
    <row r="28" spans="1:18" s="9" customFormat="1" ht="33.75" customHeight="1">
      <c r="A28" s="11" t="s">
        <v>5</v>
      </c>
      <c r="B28" s="12">
        <v>61.1</v>
      </c>
      <c r="C28" s="13">
        <v>143.4</v>
      </c>
      <c r="D28" s="13">
        <v>180.3</v>
      </c>
      <c r="E28" s="13">
        <v>203</v>
      </c>
      <c r="F28" s="13">
        <v>203.4077751764843</v>
      </c>
      <c r="G28" s="13">
        <v>198.8</v>
      </c>
      <c r="H28" s="13">
        <v>206.7017680611852</v>
      </c>
      <c r="I28" s="13">
        <v>204.3854108390031</v>
      </c>
      <c r="J28" s="13">
        <v>205.16574454270273</v>
      </c>
      <c r="K28" s="13">
        <v>205.59710626273005</v>
      </c>
      <c r="L28" s="13">
        <v>207.0787525177543</v>
      </c>
      <c r="M28" s="13">
        <v>219.73001930867375</v>
      </c>
      <c r="N28" s="13">
        <v>205.3738299639989</v>
      </c>
      <c r="O28" s="14"/>
      <c r="Q28" s="15">
        <f>AE109</f>
        <v>205.3738299639989</v>
      </c>
      <c r="R28" s="10"/>
    </row>
    <row r="29" spans="1:18" s="9" customFormat="1" ht="33.75" customHeight="1">
      <c r="A29" s="11" t="s">
        <v>6</v>
      </c>
      <c r="B29" s="12">
        <v>75.1</v>
      </c>
      <c r="C29" s="13">
        <v>158.1</v>
      </c>
      <c r="D29" s="13">
        <v>203.2</v>
      </c>
      <c r="E29" s="13">
        <v>210.2</v>
      </c>
      <c r="F29" s="13">
        <v>206.67946682453828</v>
      </c>
      <c r="G29" s="13">
        <v>200.7</v>
      </c>
      <c r="H29" s="13">
        <v>208.62944078645708</v>
      </c>
      <c r="I29" s="13">
        <v>205.70255003519156</v>
      </c>
      <c r="J29" s="13">
        <v>211.00522181272805</v>
      </c>
      <c r="K29" s="13">
        <v>207.6</v>
      </c>
      <c r="L29" s="13">
        <v>204.4422264040322</v>
      </c>
      <c r="M29" s="13">
        <v>232.50520576988603</v>
      </c>
      <c r="N29" s="13">
        <v>206.64288747346072</v>
      </c>
      <c r="O29" s="14"/>
      <c r="Q29" s="15">
        <f>AE110</f>
        <v>206.64288747346072</v>
      </c>
      <c r="R29" s="10"/>
    </row>
    <row r="30" spans="17:26" ht="12.75">
      <c r="Q30" s="3" t="s">
        <v>4</v>
      </c>
      <c r="T30" s="3" t="s">
        <v>7</v>
      </c>
      <c r="U30" s="3" t="s">
        <v>8</v>
      </c>
      <c r="V30" s="5"/>
      <c r="Z30" s="5"/>
    </row>
    <row r="31" spans="1:26" ht="18.75" customHeight="1">
      <c r="A31" s="16" t="s">
        <v>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Q31" s="3" t="s">
        <v>10</v>
      </c>
      <c r="R31" s="5">
        <f>SUM('[1]TDS0'!E229:AJ229)-SUM('[1]TDS0'!E256:AJ256)</f>
        <v>19725606</v>
      </c>
      <c r="S31" s="3">
        <f>R31/$R$41*100</f>
        <v>88.117293491573</v>
      </c>
      <c r="T31" s="18">
        <f>SUM(T32:T37)</f>
        <v>182.0881196344503</v>
      </c>
      <c r="U31" s="3" t="s">
        <v>11</v>
      </c>
      <c r="V31" s="19">
        <f>SUM(V32:V37)</f>
        <v>110.3</v>
      </c>
      <c r="W31" s="20">
        <f>V31/$V$40*100</f>
        <v>69.76597090449083</v>
      </c>
      <c r="X31" s="20"/>
      <c r="Z31" s="5"/>
    </row>
    <row r="32" spans="17:26" ht="12.75">
      <c r="Q32" s="3" t="s">
        <v>12</v>
      </c>
      <c r="R32" s="5">
        <f>SUM('[1]TDS0'!E244:AJ244)</f>
        <v>8573921</v>
      </c>
      <c r="S32" s="3">
        <f>R32/$R$41*100</f>
        <v>38.3010140793931</v>
      </c>
      <c r="T32" s="18">
        <f>R65*S32/100</f>
        <v>79.14632142527462</v>
      </c>
      <c r="U32" s="3" t="s">
        <v>12</v>
      </c>
      <c r="V32" s="19">
        <v>29.6</v>
      </c>
      <c r="W32" s="20">
        <f>V32/$V$40*100</f>
        <v>18.722327640733713</v>
      </c>
      <c r="X32" s="20"/>
      <c r="Z32" s="5"/>
    </row>
    <row r="33" spans="17:26" ht="12.75">
      <c r="Q33" s="3" t="s">
        <v>13</v>
      </c>
      <c r="R33" s="5">
        <f>SUM('[1]TDS0'!E262:AJ262)</f>
        <v>349021</v>
      </c>
      <c r="S33" s="3">
        <f aca="true" t="shared" si="0" ref="S33:S41">R33/$R$41*100</f>
        <v>1.5591300917052837</v>
      </c>
      <c r="T33" s="18">
        <f>R65*S33/100</f>
        <v>3.2218314409674145</v>
      </c>
      <c r="V33" s="19"/>
      <c r="W33" s="20"/>
      <c r="X33" s="20"/>
      <c r="Z33" s="5"/>
    </row>
    <row r="34" spans="17:26" ht="12.75">
      <c r="Q34" s="3" t="s">
        <v>14</v>
      </c>
      <c r="R34" s="5">
        <f>SUM('[1]TDS0'!E232:AJ232,'[1]TDS0'!E235:AJ235)</f>
        <v>4608921</v>
      </c>
      <c r="S34" s="3">
        <f t="shared" si="0"/>
        <v>20.588753746600943</v>
      </c>
      <c r="T34" s="18">
        <f>R65*S34/100</f>
        <v>42.545195236776514</v>
      </c>
      <c r="U34" s="3" t="s">
        <v>14</v>
      </c>
      <c r="V34" s="19">
        <v>24.2</v>
      </c>
      <c r="W34" s="20">
        <f aca="true" t="shared" si="1" ref="W34:W40">V34/$V$40*100</f>
        <v>15.3067678684377</v>
      </c>
      <c r="X34" s="20"/>
      <c r="Z34" s="5"/>
    </row>
    <row r="35" spans="17:26" ht="12.75">
      <c r="Q35" s="3" t="s">
        <v>15</v>
      </c>
      <c r="R35" s="5">
        <f>SUM('[1]TDS0'!E259:AJ259,'[1]TDS0'!E241:AJ241)</f>
        <v>2897655</v>
      </c>
      <c r="S35" s="3">
        <f t="shared" si="0"/>
        <v>12.944267267242585</v>
      </c>
      <c r="T35" s="18">
        <f>R65*S35/100</f>
        <v>26.748407643312103</v>
      </c>
      <c r="U35" s="3" t="s">
        <v>15</v>
      </c>
      <c r="V35" s="19">
        <v>26.2</v>
      </c>
      <c r="W35" s="20">
        <f t="shared" si="1"/>
        <v>16.57179000632511</v>
      </c>
      <c r="X35" s="20"/>
      <c r="Z35" s="5"/>
    </row>
    <row r="36" spans="17:26" ht="12.75">
      <c r="Q36" s="3" t="s">
        <v>16</v>
      </c>
      <c r="R36" s="5">
        <f>SUM('[1]TDS0'!E238:AJ238,'[1]TDS0'!E253:AJ253)</f>
        <v>2804271</v>
      </c>
      <c r="S36" s="3">
        <f t="shared" si="0"/>
        <v>12.527106682395809</v>
      </c>
      <c r="T36" s="18">
        <f>R65*S36/100</f>
        <v>25.88637496538355</v>
      </c>
      <c r="U36" s="3" t="s">
        <v>16</v>
      </c>
      <c r="V36" s="19">
        <v>23.7</v>
      </c>
      <c r="W36" s="20">
        <f t="shared" si="1"/>
        <v>14.990512333965844</v>
      </c>
      <c r="X36" s="20"/>
      <c r="Z36" s="5"/>
    </row>
    <row r="37" spans="17:26" ht="12.75">
      <c r="Q37" s="3" t="s">
        <v>17</v>
      </c>
      <c r="R37" s="5">
        <f>SUM('[1]TDS0'!E265:AJ265)</f>
        <v>491817</v>
      </c>
      <c r="S37" s="3">
        <f>R37/$R$41*100</f>
        <v>2.1970216242352683</v>
      </c>
      <c r="T37" s="18">
        <f>R65*S37/100</f>
        <v>4.539988922736084</v>
      </c>
      <c r="U37" s="3" t="s">
        <v>17</v>
      </c>
      <c r="V37" s="19">
        <v>6.6</v>
      </c>
      <c r="W37" s="20">
        <f t="shared" si="1"/>
        <v>4.174573055028463</v>
      </c>
      <c r="X37" s="20"/>
      <c r="Z37" s="5"/>
    </row>
    <row r="38" spans="17:26" ht="12.75">
      <c r="Q38" s="3" t="s">
        <v>18</v>
      </c>
      <c r="R38" s="5">
        <f>SUM('[1]TDS0'!E268:AJ268)</f>
        <v>2660110</v>
      </c>
      <c r="S38" s="3">
        <f t="shared" si="0"/>
        <v>11.883117486472567</v>
      </c>
      <c r="T38" s="18">
        <f>R65*S38/100</f>
        <v>24.555617095910645</v>
      </c>
      <c r="U38" s="3" t="s">
        <v>18</v>
      </c>
      <c r="V38" s="19">
        <v>47.6</v>
      </c>
      <c r="W38" s="20">
        <f t="shared" si="1"/>
        <v>30.107526881720432</v>
      </c>
      <c r="X38" s="20"/>
      <c r="Z38" s="5"/>
    </row>
    <row r="39" spans="17:26" ht="12.75">
      <c r="Q39" s="3" t="s">
        <v>19</v>
      </c>
      <c r="R39" s="5">
        <f>SUM('[1]TDS0'!E271:AJ271)</f>
        <v>90146</v>
      </c>
      <c r="S39" s="3">
        <f t="shared" si="0"/>
        <v>0.4026959445043837</v>
      </c>
      <c r="T39" s="21">
        <f>R65*S39/100</f>
        <v>0.8321425274623835</v>
      </c>
      <c r="U39" s="3" t="s">
        <v>19</v>
      </c>
      <c r="V39" s="19">
        <v>0.2</v>
      </c>
      <c r="W39" s="20">
        <f t="shared" si="1"/>
        <v>0.1265022137887413</v>
      </c>
      <c r="Z39" s="5"/>
    </row>
    <row r="40" spans="17:26" ht="12.75">
      <c r="Q40" s="3" t="s">
        <v>20</v>
      </c>
      <c r="R40" s="5">
        <f>SUM(R31,R38)</f>
        <v>22385716</v>
      </c>
      <c r="T40" s="20"/>
      <c r="V40" s="19">
        <f>SUM(V32:V39)</f>
        <v>158.1</v>
      </c>
      <c r="W40" s="20">
        <f t="shared" si="1"/>
        <v>100</v>
      </c>
      <c r="Z40" s="5"/>
    </row>
    <row r="41" spans="17:26" ht="12.75">
      <c r="Q41" s="3" t="s">
        <v>21</v>
      </c>
      <c r="R41" s="5">
        <f>R40-SUM('[1]TDS0'!E119:AJ119)</f>
        <v>22385624</v>
      </c>
      <c r="S41" s="3">
        <f t="shared" si="0"/>
        <v>100</v>
      </c>
      <c r="T41" s="20">
        <f>SUM(T32:T38)</f>
        <v>206.64373673036093</v>
      </c>
      <c r="V41" s="19"/>
      <c r="W41" s="20"/>
      <c r="Z41" s="5"/>
    </row>
    <row r="42" spans="22:26" ht="12.75">
      <c r="V42" s="5"/>
      <c r="W42" s="20"/>
      <c r="Z42" s="5"/>
    </row>
    <row r="43" spans="17:26" ht="12.75">
      <c r="Q43" s="3" t="s">
        <v>22</v>
      </c>
      <c r="U43" s="3" t="s">
        <v>22</v>
      </c>
      <c r="V43" s="5"/>
      <c r="W43" s="20"/>
      <c r="X43" s="20"/>
      <c r="Z43" s="5"/>
    </row>
    <row r="44" spans="20:26" ht="12.75">
      <c r="T44" s="3" t="s">
        <v>23</v>
      </c>
      <c r="V44" s="5"/>
      <c r="W44" s="20"/>
      <c r="X44" s="20"/>
      <c r="Z44" s="5"/>
    </row>
    <row r="45" spans="17:26" ht="12.75">
      <c r="Q45" s="3" t="s">
        <v>24</v>
      </c>
      <c r="R45" s="5">
        <f>SUM('[1]TDS0'!E307:AJ307)</f>
        <v>2548551</v>
      </c>
      <c r="S45" s="3">
        <f aca="true" t="shared" si="2" ref="S45:S52">R45/$R$56*100</f>
        <v>11.384766401865768</v>
      </c>
      <c r="T45" s="18">
        <f>R65*S45/100</f>
        <v>23.525810024923842</v>
      </c>
      <c r="U45" s="3" t="s">
        <v>24</v>
      </c>
      <c r="V45" s="19">
        <v>47.3</v>
      </c>
      <c r="W45" s="20">
        <f aca="true" t="shared" si="3" ref="W45:W54">V45/$V$54*100</f>
        <v>29.89886219974715</v>
      </c>
      <c r="X45" s="20"/>
      <c r="Z45" s="5"/>
    </row>
    <row r="46" spans="17:26" ht="12.75">
      <c r="Q46" s="3" t="s">
        <v>25</v>
      </c>
      <c r="R46" s="5">
        <f>SUM('[1]TDS0'!E292:AJ292)</f>
        <v>2349402</v>
      </c>
      <c r="S46" s="3">
        <f t="shared" si="2"/>
        <v>10.495137414976684</v>
      </c>
      <c r="T46" s="18">
        <f>R65*S46/100</f>
        <v>21.687454998615344</v>
      </c>
      <c r="U46" s="3" t="s">
        <v>25</v>
      </c>
      <c r="V46" s="19">
        <v>29.2</v>
      </c>
      <c r="W46" s="20">
        <f t="shared" si="3"/>
        <v>18.457648546144117</v>
      </c>
      <c r="X46" s="20"/>
      <c r="Z46" s="5"/>
    </row>
    <row r="47" spans="17:26" ht="12.75">
      <c r="Q47" s="3" t="s">
        <v>26</v>
      </c>
      <c r="R47" s="5">
        <f>SUM('[1]TDS0'!E295:AJ295)</f>
        <v>835625</v>
      </c>
      <c r="S47" s="3">
        <f t="shared" si="2"/>
        <v>3.732864449076782</v>
      </c>
      <c r="T47" s="18">
        <f>R65*S47/100</f>
        <v>7.713698883042555</v>
      </c>
      <c r="U47" s="3" t="s">
        <v>26</v>
      </c>
      <c r="V47" s="19">
        <v>6</v>
      </c>
      <c r="W47" s="20">
        <f t="shared" si="3"/>
        <v>3.792667509481668</v>
      </c>
      <c r="X47" s="20"/>
      <c r="Z47" s="5"/>
    </row>
    <row r="48" spans="17:26" ht="12.75">
      <c r="Q48" s="3" t="s">
        <v>12</v>
      </c>
      <c r="R48" s="5">
        <f>SUM('[1]TDS0'!E310:AJ310)</f>
        <v>8573921</v>
      </c>
      <c r="S48" s="3">
        <f t="shared" si="2"/>
        <v>38.3010140793931</v>
      </c>
      <c r="T48" s="18">
        <f>R65*S48/100</f>
        <v>79.14632142527462</v>
      </c>
      <c r="U48" s="3" t="s">
        <v>12</v>
      </c>
      <c r="V48" s="19">
        <v>29.6</v>
      </c>
      <c r="W48" s="20">
        <f t="shared" si="3"/>
        <v>18.71049304677623</v>
      </c>
      <c r="X48" s="20"/>
      <c r="Z48" s="5"/>
    </row>
    <row r="49" spans="17:26" ht="12.75">
      <c r="Q49" s="3" t="s">
        <v>27</v>
      </c>
      <c r="R49" s="5">
        <f>SUM('[1]TDS0'!E298:AJ298)</f>
        <v>964753</v>
      </c>
      <c r="S49" s="3">
        <f t="shared" si="2"/>
        <v>4.309698938926161</v>
      </c>
      <c r="T49" s="18">
        <f>R65*S49/100</f>
        <v>8.905686328810116</v>
      </c>
      <c r="U49" s="3" t="s">
        <v>27</v>
      </c>
      <c r="V49" s="19">
        <v>11.9</v>
      </c>
      <c r="W49" s="20">
        <f t="shared" si="3"/>
        <v>7.5221238938053085</v>
      </c>
      <c r="X49" s="20"/>
      <c r="Z49" s="5"/>
    </row>
    <row r="50" spans="17:26" ht="12.75">
      <c r="Q50" s="3" t="s">
        <v>28</v>
      </c>
      <c r="R50" s="5">
        <f>SUM('[1]TDS0'!E301:AJ301)</f>
        <v>1637923</v>
      </c>
      <c r="S50" s="3">
        <f t="shared" si="2"/>
        <v>7.31685210115206</v>
      </c>
      <c r="T50" s="18">
        <f>R65*S50/100</f>
        <v>15.119754453983198</v>
      </c>
      <c r="U50" s="3" t="s">
        <v>28</v>
      </c>
      <c r="V50" s="19">
        <v>10.9</v>
      </c>
      <c r="W50" s="20">
        <f t="shared" si="3"/>
        <v>6.890012642225031</v>
      </c>
      <c r="X50" s="20"/>
      <c r="Z50" s="5"/>
    </row>
    <row r="51" spans="17:26" ht="12.75">
      <c r="Q51" s="3" t="s">
        <v>29</v>
      </c>
      <c r="R51" s="5">
        <f>SUM('[1]TDS0'!E304:AJ304)</f>
        <v>138694</v>
      </c>
      <c r="S51" s="3">
        <f t="shared" si="2"/>
        <v>0.6195672722815321</v>
      </c>
      <c r="T51" s="18">
        <f>R65*S51/100</f>
        <v>1.280291701283116</v>
      </c>
      <c r="U51" s="3" t="s">
        <v>29</v>
      </c>
      <c r="V51" s="19">
        <v>1.3</v>
      </c>
      <c r="W51" s="20">
        <f t="shared" si="3"/>
        <v>0.8217446270543615</v>
      </c>
      <c r="X51" s="20"/>
      <c r="Z51" s="5"/>
    </row>
    <row r="52" spans="17:26" ht="12.75">
      <c r="Q52" s="3" t="s">
        <v>30</v>
      </c>
      <c r="R52" s="5">
        <f>SUM('[1]TDS0'!E313:AJ313)</f>
        <v>1310879</v>
      </c>
      <c r="S52" s="3">
        <f t="shared" si="2"/>
        <v>5.855896623654538</v>
      </c>
      <c r="T52" s="18">
        <f>R65*S52/100</f>
        <v>12.100793870580633</v>
      </c>
      <c r="U52" s="3" t="s">
        <v>30</v>
      </c>
      <c r="V52" s="19">
        <v>0</v>
      </c>
      <c r="W52" s="20">
        <f t="shared" si="3"/>
        <v>0</v>
      </c>
      <c r="X52" s="20"/>
      <c r="Z52" s="5"/>
    </row>
    <row r="53" spans="17:26" ht="12.75">
      <c r="Q53" s="3" t="s">
        <v>31</v>
      </c>
      <c r="R53" s="5">
        <f>R54-(SUM('[1]TDS0'!E116:AJ116)+SUM('[1]TDS0'!E119:AJ119))</f>
        <v>4025876</v>
      </c>
      <c r="S53" s="3">
        <f>R53/$R$56*100</f>
        <v>17.984202718673377</v>
      </c>
      <c r="T53" s="18">
        <f>R65*S53/100</f>
        <v>37.16307578694729</v>
      </c>
      <c r="U53" s="3" t="s">
        <v>17</v>
      </c>
      <c r="V53" s="19">
        <v>22</v>
      </c>
      <c r="W53" s="20">
        <f t="shared" si="3"/>
        <v>13.906447534766118</v>
      </c>
      <c r="X53" s="20"/>
      <c r="Z53" s="5"/>
    </row>
    <row r="54" spans="17:26" ht="12.75">
      <c r="Q54" s="3" t="s">
        <v>17</v>
      </c>
      <c r="R54" s="5">
        <f>SUM('[1]TDS0'!E316:AJ316)</f>
        <v>4116114</v>
      </c>
      <c r="U54" s="3" t="s">
        <v>32</v>
      </c>
      <c r="V54" s="19">
        <f>SUM(V45:V53)</f>
        <v>158.20000000000002</v>
      </c>
      <c r="W54" s="20">
        <f t="shared" si="3"/>
        <v>100</v>
      </c>
      <c r="X54" s="20"/>
      <c r="Z54" s="5"/>
    </row>
    <row r="55" spans="17:26" ht="12.75">
      <c r="Q55" s="3" t="s">
        <v>32</v>
      </c>
      <c r="R55" s="5">
        <f>SUM(R45:R53)</f>
        <v>22385624</v>
      </c>
      <c r="U55" s="3" t="s">
        <v>33</v>
      </c>
      <c r="V55" s="5">
        <v>145744</v>
      </c>
      <c r="X55" s="20"/>
      <c r="Z55" s="5"/>
    </row>
    <row r="56" spans="17:26" ht="12.75">
      <c r="Q56" s="3" t="s">
        <v>34</v>
      </c>
      <c r="R56" s="5">
        <f>SUM(R45:R52,R53)</f>
        <v>22385624</v>
      </c>
      <c r="S56" s="3">
        <f>R56/$R$56*100</f>
        <v>100</v>
      </c>
      <c r="T56" s="18">
        <f>SUM(T45:T53)</f>
        <v>206.64288747346075</v>
      </c>
      <c r="U56" s="3" t="s">
        <v>35</v>
      </c>
      <c r="V56" s="5">
        <v>23186991</v>
      </c>
      <c r="X56" s="20"/>
      <c r="Z56" s="5"/>
    </row>
    <row r="57" spans="17:26" ht="12.75">
      <c r="Q57" s="3" t="s">
        <v>33</v>
      </c>
      <c r="R57" s="5">
        <f>SUM('[1]TDS0'!E322:AJ322)</f>
        <v>105463</v>
      </c>
      <c r="V57" s="5"/>
      <c r="X57" s="20"/>
      <c r="Z57" s="5"/>
    </row>
    <row r="58" spans="1:26" ht="12.75">
      <c r="A58" s="2" t="s">
        <v>36</v>
      </c>
      <c r="Q58" s="3" t="s">
        <v>35</v>
      </c>
      <c r="R58" s="5">
        <f>R55+R57</f>
        <v>22491087</v>
      </c>
      <c r="U58" s="3" t="s">
        <v>37</v>
      </c>
      <c r="V58" s="5">
        <v>111483</v>
      </c>
      <c r="X58" s="20"/>
      <c r="Z58" s="5"/>
    </row>
    <row r="59" spans="21:26" ht="12.75">
      <c r="U59" s="3" t="s">
        <v>38</v>
      </c>
      <c r="V59" s="5">
        <v>22676509</v>
      </c>
      <c r="X59" s="20"/>
      <c r="Z59" s="5"/>
    </row>
    <row r="60" spans="17:26" ht="13.5">
      <c r="Q60" s="3" t="s">
        <v>37</v>
      </c>
      <c r="R60" s="22">
        <f>SUM('[1]TDS0'!E86:AJ86,'[1]TDS0'!E89:AJ89)</f>
        <v>108330</v>
      </c>
      <c r="X60" s="20"/>
      <c r="Z60" s="5"/>
    </row>
    <row r="61" spans="17:26" ht="12.75">
      <c r="Q61" s="3" t="s">
        <v>38</v>
      </c>
      <c r="R61" s="5">
        <f>SUM('[1]TDS0'!E217:AJ217)</f>
        <v>22248147</v>
      </c>
      <c r="X61" s="20"/>
      <c r="Z61" s="5"/>
    </row>
    <row r="62" spans="19:26" ht="12.75">
      <c r="S62" s="3" t="str">
        <f>TEXT(R64,"#,##0.0")</f>
        <v>205.4</v>
      </c>
      <c r="X62" s="20"/>
      <c r="Z62" s="5"/>
    </row>
    <row r="63" spans="19:26" ht="12.75">
      <c r="S63" s="3" t="str">
        <f>TEXT(R65,"#,##0.0")</f>
        <v>206.6</v>
      </c>
      <c r="X63" s="20"/>
      <c r="Z63" s="5"/>
    </row>
    <row r="64" spans="17:26" ht="12.75">
      <c r="Q64" s="3" t="s">
        <v>39</v>
      </c>
      <c r="R64" s="23">
        <f>R61/R60</f>
        <v>205.3738299639989</v>
      </c>
      <c r="X64" s="20"/>
      <c r="Z64" s="5"/>
    </row>
    <row r="65" spans="17:26" ht="12.75">
      <c r="Q65" s="3" t="s">
        <v>40</v>
      </c>
      <c r="R65" s="23">
        <f>R56/R60</f>
        <v>206.64288747346072</v>
      </c>
      <c r="T65" s="20"/>
      <c r="V65" s="19"/>
      <c r="W65" s="20"/>
      <c r="X65" s="20"/>
      <c r="Z65" s="5"/>
    </row>
    <row r="66" spans="20:26" ht="12.75">
      <c r="T66" s="20"/>
      <c r="V66" s="19"/>
      <c r="W66" s="20"/>
      <c r="X66" s="20"/>
      <c r="Z66" s="5"/>
    </row>
    <row r="67" spans="20:26" ht="12.75">
      <c r="T67" s="20"/>
      <c r="V67" s="19"/>
      <c r="W67" s="20"/>
      <c r="X67" s="20"/>
      <c r="Z67" s="5"/>
    </row>
    <row r="68" spans="17:26" ht="12.75">
      <c r="Q68" s="24" t="s">
        <v>41</v>
      </c>
      <c r="T68" s="20"/>
      <c r="V68" s="19"/>
      <c r="W68" s="20"/>
      <c r="X68" s="20"/>
      <c r="Z68" s="5"/>
    </row>
    <row r="69" spans="20:26" ht="12.75">
      <c r="T69" s="20"/>
      <c r="V69" s="19"/>
      <c r="W69" s="20"/>
      <c r="X69" s="20"/>
      <c r="Z69" s="5"/>
    </row>
    <row r="70" spans="20:26" ht="12.75">
      <c r="T70" s="20"/>
      <c r="V70" s="19"/>
      <c r="W70" s="20"/>
      <c r="X70" s="20"/>
      <c r="Z70" s="5"/>
    </row>
    <row r="71" spans="20:26" ht="12.75">
      <c r="T71" s="20"/>
      <c r="V71" s="19"/>
      <c r="W71" s="20"/>
      <c r="X71" s="20"/>
      <c r="Z71" s="5"/>
    </row>
    <row r="72" spans="20:26" ht="12.75">
      <c r="T72" s="20"/>
      <c r="V72" s="19"/>
      <c r="W72" s="20"/>
      <c r="X72" s="20"/>
      <c r="Z72" s="5"/>
    </row>
    <row r="73" spans="20:26" ht="12.75">
      <c r="T73" s="20"/>
      <c r="V73" s="19"/>
      <c r="W73" s="20"/>
      <c r="X73" s="20"/>
      <c r="Z73" s="5"/>
    </row>
    <row r="74" spans="20:26" ht="12.75">
      <c r="T74" s="20"/>
      <c r="V74" s="19"/>
      <c r="W74" s="20"/>
      <c r="X74" s="20"/>
      <c r="Z74" s="5"/>
    </row>
    <row r="75" spans="20:26" ht="12.75">
      <c r="T75" s="20"/>
      <c r="V75" s="19"/>
      <c r="W75" s="20"/>
      <c r="X75" s="20"/>
      <c r="Z75" s="5"/>
    </row>
    <row r="76" spans="20:26" ht="12.75">
      <c r="T76" s="20"/>
      <c r="V76" s="19"/>
      <c r="W76" s="20"/>
      <c r="X76" s="20"/>
      <c r="Z76" s="5"/>
    </row>
    <row r="77" spans="20:26" ht="12.75">
      <c r="T77" s="20"/>
      <c r="V77" s="19"/>
      <c r="W77" s="20"/>
      <c r="X77" s="20"/>
      <c r="Z77" s="5"/>
    </row>
    <row r="78" spans="20:26" ht="12.75">
      <c r="T78" s="20"/>
      <c r="V78" s="19"/>
      <c r="W78" s="20"/>
      <c r="X78" s="20"/>
      <c r="Z78" s="5"/>
    </row>
    <row r="79" spans="20:26" ht="12.75">
      <c r="T79" s="20"/>
      <c r="V79" s="19"/>
      <c r="W79" s="20"/>
      <c r="X79" s="20"/>
      <c r="Z79" s="5"/>
    </row>
    <row r="80" spans="1:26" ht="14.25">
      <c r="A80" s="16" t="s">
        <v>42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T80" s="20"/>
      <c r="V80" s="19"/>
      <c r="W80" s="20"/>
      <c r="X80" s="20"/>
      <c r="Z80" s="5"/>
    </row>
    <row r="81" spans="24:26" ht="12.75">
      <c r="X81" s="20"/>
      <c r="Z81" s="5"/>
    </row>
    <row r="82" ht="12.75">
      <c r="Z82" s="5"/>
    </row>
    <row r="83" ht="12.75">
      <c r="Z83" s="5"/>
    </row>
    <row r="84" ht="12.75">
      <c r="Z84" s="5"/>
    </row>
    <row r="85" ht="12.75">
      <c r="Z85" s="5"/>
    </row>
    <row r="86" ht="12.75">
      <c r="Z86" s="5"/>
    </row>
    <row r="87" ht="12.75">
      <c r="Z87" s="5"/>
    </row>
    <row r="107" spans="24:31" ht="14.25">
      <c r="X107" s="9"/>
      <c r="AE107" s="4" t="s">
        <v>43</v>
      </c>
    </row>
    <row r="108" spans="1:31" s="9" customFormat="1" ht="24" customHeight="1">
      <c r="A108" s="6" t="s">
        <v>44</v>
      </c>
      <c r="B108" s="6">
        <v>60</v>
      </c>
      <c r="C108" s="6">
        <v>61</v>
      </c>
      <c r="D108" s="6">
        <v>62</v>
      </c>
      <c r="E108" s="6">
        <v>63</v>
      </c>
      <c r="F108" s="6">
        <v>1</v>
      </c>
      <c r="G108" s="6">
        <v>2</v>
      </c>
      <c r="H108" s="6">
        <v>3</v>
      </c>
      <c r="I108" s="6">
        <v>4</v>
      </c>
      <c r="J108" s="6">
        <v>5</v>
      </c>
      <c r="K108" s="6">
        <v>6</v>
      </c>
      <c r="L108" s="6">
        <v>7</v>
      </c>
      <c r="M108" s="6">
        <v>8</v>
      </c>
      <c r="N108" s="6">
        <v>9</v>
      </c>
      <c r="O108" s="6">
        <v>10</v>
      </c>
      <c r="P108" s="6">
        <v>11</v>
      </c>
      <c r="Q108" s="6">
        <v>12</v>
      </c>
      <c r="R108" s="6">
        <v>13</v>
      </c>
      <c r="S108" s="6">
        <v>14</v>
      </c>
      <c r="T108" s="6">
        <v>15</v>
      </c>
      <c r="U108" s="6">
        <v>16</v>
      </c>
      <c r="V108" s="6">
        <v>17</v>
      </c>
      <c r="W108" s="6">
        <v>18</v>
      </c>
      <c r="X108" s="6">
        <v>19</v>
      </c>
      <c r="Y108" s="6">
        <v>20</v>
      </c>
      <c r="Z108" s="6">
        <v>21</v>
      </c>
      <c r="AA108" s="6">
        <v>22</v>
      </c>
      <c r="AB108" s="6">
        <v>23</v>
      </c>
      <c r="AC108" s="6">
        <v>24</v>
      </c>
      <c r="AE108" s="6" t="s">
        <v>4</v>
      </c>
    </row>
    <row r="109" spans="1:31" s="9" customFormat="1" ht="39" customHeight="1">
      <c r="A109" s="11" t="s">
        <v>45</v>
      </c>
      <c r="B109" s="13">
        <v>143.4</v>
      </c>
      <c r="C109" s="13">
        <v>153</v>
      </c>
      <c r="D109" s="13">
        <v>155.8</v>
      </c>
      <c r="E109" s="13">
        <v>156.7</v>
      </c>
      <c r="F109" s="13">
        <v>160.8</v>
      </c>
      <c r="G109" s="13">
        <v>161.9</v>
      </c>
      <c r="H109" s="13">
        <v>162.9</v>
      </c>
      <c r="I109" s="13">
        <v>163.7</v>
      </c>
      <c r="J109" s="13">
        <v>170.3</v>
      </c>
      <c r="K109" s="13">
        <v>178.5</v>
      </c>
      <c r="L109" s="13">
        <v>180.3</v>
      </c>
      <c r="M109" s="13">
        <v>184.1</v>
      </c>
      <c r="N109" s="13">
        <v>194.6</v>
      </c>
      <c r="O109" s="13">
        <v>198</v>
      </c>
      <c r="P109" s="13">
        <v>200.9</v>
      </c>
      <c r="Q109" s="13">
        <v>200.6</v>
      </c>
      <c r="R109" s="13">
        <v>201.8</v>
      </c>
      <c r="S109" s="13">
        <v>202.1</v>
      </c>
      <c r="T109" s="13">
        <v>203</v>
      </c>
      <c r="U109" s="13">
        <v>203.4077751764843</v>
      </c>
      <c r="V109" s="25">
        <v>198.8186908105139</v>
      </c>
      <c r="W109" s="26">
        <v>206.7017680611852</v>
      </c>
      <c r="X109" s="25">
        <v>204.3854108390031</v>
      </c>
      <c r="Y109" s="25">
        <v>205.16574454270273</v>
      </c>
      <c r="Z109" s="25">
        <v>205.59710626273005</v>
      </c>
      <c r="AA109" s="25">
        <v>207.0787525177543</v>
      </c>
      <c r="AB109" s="25">
        <v>219.73001930867375</v>
      </c>
      <c r="AC109" s="25">
        <v>205.3738299639989</v>
      </c>
      <c r="AD109" s="27"/>
      <c r="AE109" s="26">
        <f>R64</f>
        <v>205.3738299639989</v>
      </c>
    </row>
    <row r="110" spans="1:31" s="9" customFormat="1" ht="39" customHeight="1">
      <c r="A110" s="11" t="s">
        <v>6</v>
      </c>
      <c r="B110" s="13">
        <v>158.1</v>
      </c>
      <c r="C110" s="13">
        <v>165.4</v>
      </c>
      <c r="D110" s="13">
        <v>163.2</v>
      </c>
      <c r="E110" s="13">
        <v>166</v>
      </c>
      <c r="F110" s="13">
        <v>173.6</v>
      </c>
      <c r="G110" s="13">
        <v>172.3</v>
      </c>
      <c r="H110" s="13">
        <v>184.5</v>
      </c>
      <c r="I110" s="13">
        <v>188</v>
      </c>
      <c r="J110" s="13">
        <v>194.4</v>
      </c>
      <c r="K110" s="13">
        <v>196.5</v>
      </c>
      <c r="L110" s="13">
        <v>203.2</v>
      </c>
      <c r="M110" s="13">
        <v>211.4</v>
      </c>
      <c r="N110" s="13">
        <v>212.5</v>
      </c>
      <c r="O110" s="13">
        <v>213.3</v>
      </c>
      <c r="P110" s="13">
        <v>211.9</v>
      </c>
      <c r="Q110" s="13">
        <v>207.5</v>
      </c>
      <c r="R110" s="13">
        <v>212.1</v>
      </c>
      <c r="S110" s="13">
        <v>210.5</v>
      </c>
      <c r="T110" s="13">
        <v>210.2</v>
      </c>
      <c r="U110" s="13">
        <v>206.67946682453828</v>
      </c>
      <c r="V110" s="25">
        <v>200.74401793070456</v>
      </c>
      <c r="W110" s="26">
        <v>208.62944078645708</v>
      </c>
      <c r="X110" s="25">
        <v>205.70255003519156</v>
      </c>
      <c r="Y110" s="25">
        <v>211.00522181272805</v>
      </c>
      <c r="Z110" s="25">
        <v>207.6</v>
      </c>
      <c r="AA110" s="25">
        <v>204.4422264040322</v>
      </c>
      <c r="AB110" s="25">
        <v>232.50520576988603</v>
      </c>
      <c r="AC110" s="25">
        <v>206.64288747346072</v>
      </c>
      <c r="AD110" s="27"/>
      <c r="AE110" s="26">
        <f>R65</f>
        <v>206.64288747346072</v>
      </c>
    </row>
  </sheetData>
  <sheetProtection/>
  <mergeCells count="2">
    <mergeCell ref="A31:M31"/>
    <mergeCell ref="A80:M8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2014-03-11T09:16:32Z</dcterms:created>
  <dcterms:modified xsi:type="dcterms:W3CDTF">2014-03-11T09:16:45Z</dcterms:modified>
  <cp:category/>
  <cp:version/>
  <cp:contentType/>
  <cp:contentStatus/>
</cp:coreProperties>
</file>